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45" windowWidth="4845" windowHeight="2970" firstSheet="1" activeTab="1"/>
  </bookViews>
  <sheets>
    <sheet name="MB 654" sheetId="1" state="hidden" r:id="rId1"/>
    <sheet name="MB -top page" sheetId="2" r:id="rId2"/>
    <sheet name="MB - INS" sheetId="3" r:id="rId3"/>
    <sheet name="MB FORMAT" sheetId="4" r:id="rId4"/>
    <sheet name="MB - Abs- FORMAT" sheetId="5" r:id="rId5"/>
    <sheet name="Dept. ABS" sheetId="6" state="hidden" r:id="rId6"/>
  </sheets>
  <definedNames>
    <definedName name="_xlnm.Print_Area" localSheetId="4">'MB - Abs- FORMAT'!$A$1:$I$40</definedName>
    <definedName name="_xlnm.Print_Area" localSheetId="2">'MB - INS'!$A$1:$G$37</definedName>
    <definedName name="_xlnm.Print_Area" localSheetId="3">'MB FORMAT'!$A$1:$J$40</definedName>
    <definedName name="_xlnm.Print_Area" localSheetId="1">'MB -top page'!$A$1:$D$14</definedName>
    <definedName name="_xlnm.Print_Titles" localSheetId="5">'Dept. ABS'!$8:$8</definedName>
    <definedName name="_xlnm.Print_Titles" localSheetId="4">'MB - Abs- FORMAT'!$9:$9</definedName>
    <definedName name="_xlnm.Print_Titles" localSheetId="2">'MB - INS'!$9:$9</definedName>
    <definedName name="_xlnm.Print_Titles" localSheetId="3">'MB FORMAT'!$8:$8</definedName>
    <definedName name="_xlnm.Print_Titles" localSheetId="1">'MB -top page'!$7:$7</definedName>
  </definedNames>
  <calcPr fullCalcOnLoad="1"/>
</workbook>
</file>

<file path=xl/sharedStrings.xml><?xml version="1.0" encoding="utf-8"?>
<sst xmlns="http://schemas.openxmlformats.org/spreadsheetml/2006/main" count="676" uniqueCount="245">
  <si>
    <t>Name of work</t>
  </si>
  <si>
    <t>:</t>
  </si>
  <si>
    <t>Agreement No.</t>
  </si>
  <si>
    <t>17/CE/CCDII/2012-13</t>
  </si>
  <si>
    <t>Agency</t>
  </si>
  <si>
    <t>Serial.No of this bill</t>
  </si>
  <si>
    <t>Date of Commencement work</t>
  </si>
  <si>
    <t>Date of actual completion of work</t>
  </si>
  <si>
    <t>Work - in - Progress</t>
  </si>
  <si>
    <t>Item No</t>
  </si>
  <si>
    <t>Details of Actual  measurments/ Particulars</t>
  </si>
  <si>
    <t>Number</t>
  </si>
  <si>
    <t>Length</t>
  </si>
  <si>
    <t>Depth</t>
  </si>
  <si>
    <t>Qty</t>
  </si>
  <si>
    <t>Construction of Permanent approach bridge and road from ECR to Indian Maritime University (IMU) Chennai -600010.</t>
  </si>
  <si>
    <t>Width</t>
  </si>
  <si>
    <t>Providing &amp; placing in position at all depths and heights High - yield strength steel Fe 415 grade reinforcement bars including cutting, straightening, bending, binding with PVC coated G.I. annealed binding wire of 18 SWG, testing of materials complete.</t>
  </si>
  <si>
    <t xml:space="preserve">UP TO 12 mm dia </t>
  </si>
  <si>
    <t xml:space="preserve">16 &amp; 20  mm dia </t>
  </si>
  <si>
    <t>25 mm dia &amp; Above</t>
  </si>
  <si>
    <t xml:space="preserve">Providing and driving inposition  permanent MS liner  using 6mm thick MS plate to the required depth for the 1200mm diameter  Bored Cast in situ Piles  directed by the Engineer-in-charge. (Rates including all charges for procurement, storage, transporation of MS plates, fabrication, erection, welding, bending, driving, cutting at the required level, including all labour, materials, plant and machinary handling etc. complete and as directed by the Engineer-in-charge. This item shall be operated where conditions differ from item no. 1.03 given above. This item is applicable for a depth beyond 5 mtr or where 'N' value is less than 15. The decision of Engineer-in-Charge is final in this matter. </t>
  </si>
  <si>
    <t>23.11.2012</t>
  </si>
  <si>
    <t>Total</t>
  </si>
  <si>
    <t>Extra for fusion bonded Epoxy coating of 220 micron thickness  to Reinforced steel bars as per IS 13620-1993 (or the latest) from the approved firm as per  section 1009.3 of MORTH specification and as directed by the Engineer -in-Charge.</t>
  </si>
  <si>
    <t>Unit</t>
  </si>
  <si>
    <t>Rate</t>
  </si>
  <si>
    <t>Amount (Rs)</t>
  </si>
  <si>
    <t>Total  value of work done till date</t>
  </si>
  <si>
    <t xml:space="preserve">Net value of work done since previous bill </t>
  </si>
  <si>
    <t xml:space="preserve">Total  </t>
  </si>
  <si>
    <t xml:space="preserve">Recoveries </t>
  </si>
  <si>
    <t xml:space="preserve">SD to be  recovered in this bill </t>
  </si>
  <si>
    <t>Total  recoveries</t>
  </si>
  <si>
    <t>Deduct value of work done up to previous bill</t>
  </si>
  <si>
    <t>ABSTRACT</t>
  </si>
  <si>
    <t>Net amount   payable to the agency</t>
  </si>
  <si>
    <t>100% Measurement were checked by me with draft copy of measurement and restricted the measurements as per the drawing  wherever found more then the required measurements.</t>
  </si>
  <si>
    <t>Junior Engineer,</t>
  </si>
  <si>
    <t>CCSD 3/II, CPWD,</t>
  </si>
  <si>
    <t>Above 50% measurements were checked by me along with draft copy.</t>
  </si>
  <si>
    <t>Assistant  Engineer,</t>
  </si>
  <si>
    <t>Above 10% measurements were checked by me along with draft copy.</t>
  </si>
  <si>
    <t>Executive   Engineer,</t>
  </si>
  <si>
    <t>CCD .II, CPWD,</t>
  </si>
  <si>
    <t>Chennai - 600006.</t>
  </si>
  <si>
    <t>M/s.Copco Engineering Private Limited, Chennai</t>
  </si>
  <si>
    <t>-</t>
  </si>
  <si>
    <t>Nos</t>
  </si>
  <si>
    <t>M</t>
  </si>
  <si>
    <t>10mm Dia</t>
  </si>
  <si>
    <t>16mm Dia</t>
  </si>
  <si>
    <t>32mm Dia</t>
  </si>
  <si>
    <t>Main Rod 32mm Dia Vle</t>
  </si>
  <si>
    <t>Laps 32 mm Dia</t>
  </si>
  <si>
    <t>Inner Ring 16mm Dia</t>
  </si>
  <si>
    <t>Outer Helical ties 10mm Dia</t>
  </si>
  <si>
    <t>32 mm Dia</t>
  </si>
  <si>
    <t xml:space="preserve">16 mm Dia </t>
  </si>
  <si>
    <t xml:space="preserve">10 mm Dia </t>
  </si>
  <si>
    <t xml:space="preserve"> = 53.60 M @ 1.58 kg/ m</t>
  </si>
  <si>
    <t>S.No.</t>
  </si>
  <si>
    <t xml:space="preserve"> Date             MB No/ Page No.</t>
  </si>
  <si>
    <t>10 mm</t>
  </si>
  <si>
    <t>16 mm</t>
  </si>
  <si>
    <t>32 mm</t>
  </si>
  <si>
    <t>(in kgs)</t>
  </si>
  <si>
    <t xml:space="preserve">Total in kgs </t>
  </si>
  <si>
    <t>Stiffner Ring 16mm Dia</t>
  </si>
  <si>
    <t xml:space="preserve"> = 329.4 M @ .617 kg/ m</t>
  </si>
  <si>
    <t xml:space="preserve"> = 3.92 M @ 1.58 kg/ m</t>
  </si>
  <si>
    <t xml:space="preserve"> = 317.2 M @ .617 kg/ m</t>
  </si>
  <si>
    <t>Epoxy Coating  Abstract</t>
  </si>
  <si>
    <t>MS Plate   Abstract</t>
  </si>
  <si>
    <t xml:space="preserve">6mm Plate </t>
  </si>
  <si>
    <t xml:space="preserve">1 x 3.14 x 1.2 x0.30 x 47.10 </t>
  </si>
  <si>
    <t>58.52 M @ 1.58 kg/m = 92.462</t>
  </si>
  <si>
    <t>Total (kgs)</t>
  </si>
  <si>
    <t>Hook for lowering cage 16mm Dia</t>
  </si>
  <si>
    <t>Total(kgs)</t>
  </si>
  <si>
    <t xml:space="preserve"> = 1 M @ 1.58 kg/ m</t>
  </si>
  <si>
    <t>Say(MT)</t>
  </si>
  <si>
    <t xml:space="preserve">Income Tax @ 2% </t>
  </si>
  <si>
    <t xml:space="preserve">NAME OF WORK </t>
  </si>
  <si>
    <t xml:space="preserve">Agreement No:-                                   </t>
  </si>
  <si>
    <t xml:space="preserve">Serial No of the bill :-                         </t>
  </si>
  <si>
    <t xml:space="preserve">Date of commencement work :-      </t>
  </si>
  <si>
    <t xml:space="preserve">DUE Date of completion of work :- </t>
  </si>
  <si>
    <t>SL.NO</t>
  </si>
  <si>
    <t>Description of Items</t>
  </si>
  <si>
    <t>Upto date Amount</t>
  </si>
  <si>
    <t>Upto previous Bill</t>
  </si>
  <si>
    <t>Since                Previous Bill</t>
  </si>
  <si>
    <t xml:space="preserve">63.36 M @ 6.31 kg /m </t>
  </si>
  <si>
    <t>560.16 M @ 6.31 kg /m = 3534.61</t>
  </si>
  <si>
    <t>561.76 M @ 6.31 kg /m = 3544.71</t>
  </si>
  <si>
    <t xml:space="preserve">387.60 M @ 6.31 kg /m </t>
  </si>
  <si>
    <t xml:space="preserve"> 110.80M @ 6.31 kg /m </t>
  </si>
  <si>
    <t xml:space="preserve"> 110.80 M @ 6.31 kg /m </t>
  </si>
  <si>
    <t>561.76 M @ 6.31 kg /m = 3544.706</t>
  </si>
  <si>
    <t xml:space="preserve">384 M @ 6.31 kg /m </t>
  </si>
  <si>
    <t xml:space="preserve">1 x 3.14 x 1.2 x0.30x 47.10 </t>
  </si>
  <si>
    <t xml:space="preserve">1 x 3.14 x 1.2 x0.30x47.10 </t>
  </si>
  <si>
    <t>Date of Measurements: 27.01.2014</t>
  </si>
  <si>
    <t>Pier Piles ( P1/4) (7.59 -(1.57+3.63) =2.39</t>
  </si>
  <si>
    <t xml:space="preserve"> 3.14 x1.2 x2.39x47.10 </t>
  </si>
  <si>
    <t>1. Pile work (46)</t>
  </si>
  <si>
    <t>Pier Piles ( P1/6)</t>
  </si>
  <si>
    <t xml:space="preserve"> 329.4M @ .617 kg/m = 203.24</t>
  </si>
  <si>
    <t xml:space="preserve">Pier Piles ( P1/6) Helical Ties 10mm dia </t>
  </si>
  <si>
    <t>Pier Piles ( P1/6) 16 mm dia inner Ring</t>
  </si>
  <si>
    <t xml:space="preserve">Pier Piles ( P1/6) </t>
  </si>
  <si>
    <t>Pier Piles ( P1/6) (7.59 -(1.36+3.63) =2.6</t>
  </si>
  <si>
    <t xml:space="preserve"> 3.14 x1.2 x2.6 x 47.10kg </t>
  </si>
  <si>
    <t>Date of Measurements: 30.01.2014</t>
  </si>
  <si>
    <t>1. Pile work (47)</t>
  </si>
  <si>
    <t>Pier Piles ( P1/5)</t>
  </si>
  <si>
    <t xml:space="preserve"> 329.4 M @ .617 kg/m = 203.24</t>
  </si>
  <si>
    <t xml:space="preserve">Pier Piles ( P1/5) Helical Ties 10mm dia </t>
  </si>
  <si>
    <t xml:space="preserve">Pier Piles ( P1/5) 16 mm dia inner ring </t>
  </si>
  <si>
    <t xml:space="preserve">Pier Piles ( P1/5) </t>
  </si>
  <si>
    <t>Pier Piles (P1/5)  7.59-(1.71+3.63) = 2.25</t>
  </si>
  <si>
    <t xml:space="preserve"> 3.14 x1.2 x2.25 x47.10kg </t>
  </si>
  <si>
    <t>1. Pile work (48)</t>
  </si>
  <si>
    <t>Pier Piles ( P1/7)</t>
  </si>
  <si>
    <t xml:space="preserve">Pier   Piles ( P1/7) Helical Ties 10mm dia </t>
  </si>
  <si>
    <t xml:space="preserve">Pier Piles ( P1/7) 16mm dia inner ring </t>
  </si>
  <si>
    <t xml:space="preserve">Pier Piles (P1/7) </t>
  </si>
  <si>
    <t xml:space="preserve">387.6 M @ 6.31 kg /m </t>
  </si>
  <si>
    <t xml:space="preserve"> 3.14 x1.2 x2.13 x47.10kg </t>
  </si>
  <si>
    <t>Date of Measurements: 03.02.2014</t>
  </si>
  <si>
    <t>1. Pile work (49)</t>
  </si>
  <si>
    <t>Pier Piles ( P1/2)</t>
  </si>
  <si>
    <t xml:space="preserve">Pier Piles (P1/2) Helical Ties 10mm dia </t>
  </si>
  <si>
    <t xml:space="preserve">386.4 M @ 6.31 kg /m </t>
  </si>
  <si>
    <t xml:space="preserve"> 110.4 M @ 6.31 kg /m </t>
  </si>
  <si>
    <t xml:space="preserve">Pier Piles (P1/2) 16 mm dia inner ring </t>
  </si>
  <si>
    <t xml:space="preserve">Pier Piles ( P1/2) </t>
  </si>
  <si>
    <t>Pier Piles ( P1/2) 7.59 -(1.69+3.63) = 2.27</t>
  </si>
  <si>
    <t xml:space="preserve"> 3.14 x1.2 x2.27 x 47.10kg </t>
  </si>
  <si>
    <t>1. Pile work (50)</t>
  </si>
  <si>
    <t>Pier Piles ( P1/3)</t>
  </si>
  <si>
    <t>556.96 M @ 6.31 kg /m = 3514.418</t>
  </si>
  <si>
    <t xml:space="preserve">Pier Piles (P1/3) Helical Ties 10mm dia </t>
  </si>
  <si>
    <t xml:space="preserve">Pier Piles (P1/3) 16 mm dia inner ring </t>
  </si>
  <si>
    <t xml:space="preserve"> 109.6M @ 6.31 kg /m </t>
  </si>
  <si>
    <t xml:space="preserve">Pier Piles ( P1/3) </t>
  </si>
  <si>
    <t>Pier Piles ( P1/3) 7.59 -(1.73+3.63) =2.23</t>
  </si>
  <si>
    <t xml:space="preserve"> 3.14 x1.2 x2.23 x 47.10 </t>
  </si>
  <si>
    <t>Date of Measurements: 05.02.2014</t>
  </si>
  <si>
    <t>1. Pile work (51)</t>
  </si>
  <si>
    <t>Pier Piles ( P1/1)</t>
  </si>
  <si>
    <t>563.36 M @ 6.31 kg /m = 3554.802</t>
  </si>
  <si>
    <t xml:space="preserve"> 329.4 M @ 617 kg/m = 203.24</t>
  </si>
  <si>
    <t xml:space="preserve">Pier Piles ( P1/1) Helical Ties 10mm dia </t>
  </si>
  <si>
    <t xml:space="preserve">Pier Piles ( P1/1)  16 mm dia inner ring </t>
  </si>
  <si>
    <t xml:space="preserve">Pier  Piles ( P1/1) </t>
  </si>
  <si>
    <t xml:space="preserve"> 111.2 M @ 6.31 kg /m </t>
  </si>
  <si>
    <t xml:space="preserve">388.8 M @ 6.31 kg /m </t>
  </si>
  <si>
    <t>Pier Piles ( P1/1) 7.59- (1.70+3.63) = 2.26</t>
  </si>
  <si>
    <t xml:space="preserve"> 3.14 x1.2 x2.26 x47.10 kg </t>
  </si>
  <si>
    <t>27.01.2014   654/CCSD3/II - Page  24</t>
  </si>
  <si>
    <t>27.01.2014   654/CCSD3/II - Page  25</t>
  </si>
  <si>
    <t>30.01.2014   654/CCSD3/II - Page  27</t>
  </si>
  <si>
    <t>30.01.2014   654/CCSD3/II - Page  29</t>
  </si>
  <si>
    <t>03.02.2014   654/CCSD3/II - Page  31</t>
  </si>
  <si>
    <t>03.02.2014   654/CCSD3/II - Page  33</t>
  </si>
  <si>
    <t>05.02.2014   654/CCSD3/II - Page  35</t>
  </si>
  <si>
    <t>C/0 Page 37 of CMB 654</t>
  </si>
  <si>
    <t>C/0 Page 38 of CMB 654</t>
  </si>
  <si>
    <t>Pier Piles ( P1/7) (7.59 -(1.83+3.63) = 2.13</t>
  </si>
  <si>
    <t>27.01.2014   654/CCSD3/II - Page  26</t>
  </si>
  <si>
    <t>30.01.2014   654/CCSD3/II - Page  28</t>
  </si>
  <si>
    <t>30.01.2014   654/CCSD3/II - Page  30</t>
  </si>
  <si>
    <t>03.02.2014   654/CCSD3/II - Page  32</t>
  </si>
  <si>
    <t>03.02.2014   654/CCSD3/II - Page  34</t>
  </si>
  <si>
    <t>05.02.2014   654/CCSD3/II - Page  36</t>
  </si>
  <si>
    <t>329.4 M @ .617 kg/m = 203.24</t>
  </si>
  <si>
    <t>eighth of this bill</t>
  </si>
  <si>
    <t>Details of Actual  measurements/ Particulars</t>
  </si>
  <si>
    <t>Certificate</t>
  </si>
  <si>
    <t>Tenth  RA Bill</t>
  </si>
  <si>
    <t xml:space="preserve">ST @ 2% </t>
  </si>
  <si>
    <t xml:space="preserve"> </t>
  </si>
  <si>
    <t xml:space="preserve">Name of contractor </t>
  </si>
  <si>
    <t xml:space="preserve">Date of Abstract: xx.xx.xxxx   </t>
  </si>
  <si>
    <t xml:space="preserve">Add secured advance , if any </t>
  </si>
  <si>
    <t xml:space="preserve">Water consumption chasrges </t>
  </si>
  <si>
    <t>Mobilization /  Hypathication Advance</t>
  </si>
  <si>
    <t>Date of Measurements: XX.XX.XXXX</t>
  </si>
  <si>
    <t xml:space="preserve">Name of the Contractor :-                                              </t>
  </si>
  <si>
    <t>Name of contractor</t>
  </si>
  <si>
    <t>Bill of Quantities (BOQ)</t>
  </si>
  <si>
    <t>Order No. / Agreement No.</t>
  </si>
  <si>
    <t>Remarks</t>
  </si>
  <si>
    <t>Other recoveries, if any</t>
  </si>
  <si>
    <t>B/F Page No.XX  CMB XXXX</t>
  </si>
  <si>
    <t>CIVIL ENGINEERING DEPARTMENT</t>
  </si>
  <si>
    <t>CHENNAI PORT TRUST</t>
  </si>
  <si>
    <t>Name of Work</t>
  </si>
  <si>
    <t>Contractor Name</t>
  </si>
  <si>
    <t>Note: The proforma of Computerised Measurement book can be downloaded from ChPT official Web site www.chennaiport.gov.in</t>
  </si>
  <si>
    <t>INSTRUCTIONS</t>
  </si>
  <si>
    <t>Measurement Books should be considered as very important account records and maintained very carefully and accurately as they may have to be produced evidence in a court of law.</t>
  </si>
  <si>
    <t>A similar register should be maintained in the Sub-divisional office showing the names of the  Sub-divisional and Sectional Officer to whom  the Measurement Books  have been issued Books  have on longer in use should be withdrawn promptly even though not completely written up.</t>
  </si>
  <si>
    <t>A suitable abstract should then be prepared which should collect in the case of measurement for works done the total quantities of each distinct item of work relating to each sanctioned Sub-head.</t>
  </si>
  <si>
    <t>If the measurements are taken in connection with running contract a reference to the last sets of measurement if any, should and if the entire job or contract has been completed the date of completion should be duly noted against the entries in the Measurement Book and in the latter case the actual date of completion should be noted in the prescribed place.</t>
  </si>
  <si>
    <t>Entries should be recorded continuously and no blank page left or turn out any pages or space left blank inadvertently should be cancelled by diagonal lines, the cancellation being attested and dated. When any measurements are cancelled or disallowed the same must be endorsed by the dated initials of the Officer ordering the cancellation or by a reference to his orders and initialled by the officer who made the measurements the reasons for cancellation being also recorded.</t>
  </si>
  <si>
    <t>Any corrections to calculations of rates made in the Sub-divisional or Divisional officer should be made in red ink and brought to the notice of the Sub-divisional officer or the Divisional Officer as the case may be and of the person making the original measurements, in the case of final bills payment should be deferred until the corrections have been accepted by the person making the measurements. All corrections made by the clerical staff should be ink.</t>
  </si>
  <si>
    <t>Electricity consumption charges</t>
  </si>
  <si>
    <t xml:space="preserve"> (ii)  In  the case of bills for supply of materials</t>
  </si>
  <si>
    <t xml:space="preserve">       (i)  Debit Head</t>
  </si>
  <si>
    <t xml:space="preserve">       (h) Reference to previous mesasurment , if any</t>
  </si>
  <si>
    <t xml:space="preserve">       (g)  Date of measurement </t>
  </si>
  <si>
    <t>1.      The measurement Book is the basis of all account of quantities whether of work done by contractor or by labour employed departmentally or of materials received and should be so kept that the transactions may be readily in the accounts of the department.</t>
  </si>
  <si>
    <t>2.      All the books belonging to division should be numbered serially and Register should be maintained showing the serial number of each book the Sub-division to which issued, the date of issue and the date of its return, so that its eventual return to the Divisional Office may be watched.</t>
  </si>
  <si>
    <t>3.      When  an office or a sub-ordinate in executive charge of work or store is transferred, he  should make over the Measurement Books issued to him to his successor and in the Register should be shown received  back from the Relieved Officer and issued be Relieving Officer. The transfer should also be recorded after the last entry in each book and signed and dated by the Relieved and Relieving Officer or Subordinate.</t>
  </si>
  <si>
    <t>1.      Each set of Measurement should commence with entries starting:</t>
  </si>
  <si>
    <t xml:space="preserve"> (i)      In the case of work done:-</t>
  </si>
  <si>
    <t xml:space="preserve">       (a)    Full name of work as given in estimate </t>
  </si>
  <si>
    <t xml:space="preserve">       (b)   Situation of work</t>
  </si>
  <si>
    <t xml:space="preserve">       (c)    Name of contractor</t>
  </si>
  <si>
    <t xml:space="preserve">       (d)   Number and date of  his agreement</t>
  </si>
  <si>
    <t xml:space="preserve">       (e)    Date of written order to commence work</t>
  </si>
  <si>
    <t xml:space="preserve">       (f)    Date of actual completion of work</t>
  </si>
  <si>
    <t xml:space="preserve">       (a)    Name of supplier:</t>
  </si>
  <si>
    <t xml:space="preserve">      (b)    Number and date of his agreement or order</t>
  </si>
  <si>
    <t xml:space="preserve">      (c)    Purpose of supply in one of the following forms applicable to the case.</t>
  </si>
  <si>
    <t xml:space="preserve">      (i)      Stock for all supplies for stock purpose.</t>
  </si>
  <si>
    <t xml:space="preserve">      (d)    Date of written order to commence supplies </t>
  </si>
  <si>
    <t>5)       All measurements should be entered neatly and directly in the Draft Measurement book at the site of the work. The entries should be made in indelible ink. The person recording the measurements will also record a dated certificate measured by me and sign his full name.</t>
  </si>
  <si>
    <t>6)      Measurements should be checked by Junior Engineer, Assistant Engineers or Assistant Executive  Engineers and  by  Executive Engineer in charge of works to whom Measurement Books have been supplied for the purpose or other person specially authorised by the Administration to so.</t>
  </si>
  <si>
    <t xml:space="preserve">7)      No erasure are allowed, if a mistake is made it should be recorded by striking out the incorrect entry and inserting the correct one between the lines. Every such correction should be initialled and dated by responsible officer. </t>
  </si>
  <si>
    <t>8)      The Divisional officer should test-check at least 10% of measurements recorded by his subordinates and accept responsibility for general correctness of the bill as a whole.</t>
  </si>
  <si>
    <t>9)      On completion of the abstract, the book should be submitted to the Sub-Divisional officer who after carrying out his test check should enter the works” Check and Bill” with his dated initials. The Sub-divisional clerk should then check the calculation of quantities the abstract and the bill in case of work carried out by contract and should then place the Measurement Book and the bill before the Sub-divisional officer who, after comparing them who should sign the bill and the Measurement Book all quantities should clearly traceable  into the documents on which payments are made, when a bill is prepared from work or supplies measured every page containing  the detailed measurements,  must be invariably scored out by a diagonal red ink line when the payments is made and endorsement must be made in red ink on the abstract of measurement giving a reference to the number and date of voucher of payment.</t>
  </si>
  <si>
    <t>10)        When work, which is susceptible of measurements is carried out by the daily labour a similar plan should be adopted the quantities of work done as shown on the Muster Roll being compared with the entries in the Measurements Book before payment is authorised.</t>
  </si>
  <si>
    <t xml:space="preserve">       (f)    Date of measurement.</t>
  </si>
  <si>
    <t xml:space="preserve">      (e)    Date of actual completion of supplies and</t>
  </si>
  <si>
    <t>CMB No.</t>
  </si>
  <si>
    <t>COMPUTERISED MEASUREMENT BOOK</t>
  </si>
  <si>
    <t>DIVISION</t>
  </si>
  <si>
    <t>SUB DIVISION</t>
  </si>
  <si>
    <t>Pages</t>
  </si>
  <si>
    <t>Bill No. &amp; Period</t>
  </si>
  <si>
    <t xml:space="preserve">      (ii)     “Purpose” for direct issue to work (here enter full name of work as given in estimate                    ---------------------------- for issue to Contractor__________________ on _________________</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</si>
</sst>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
    <numFmt numFmtId="173" formatCode="0.000"/>
    <numFmt numFmtId="174" formatCode="0.0000"/>
    <numFmt numFmtId="175" formatCode="&quot;Yes&quot;;&quot;Yes&quot;;&quot;No&quot;"/>
    <numFmt numFmtId="176" formatCode="&quot;True&quot;;&quot;True&quot;;&quot;False&quot;"/>
    <numFmt numFmtId="177" formatCode="&quot;On&quot;;&quot;On&quot;;&quot;Off&quot;"/>
    <numFmt numFmtId="178" formatCode="[$€-2]\ #,##0.00_);[Red]\([$€-2]\ #,##0.00\)"/>
    <numFmt numFmtId="179" formatCode="0.0000000"/>
    <numFmt numFmtId="180" formatCode="0.000000"/>
    <numFmt numFmtId="181" formatCode="0.00000"/>
    <numFmt numFmtId="182" formatCode="0.00;[Red]0.00"/>
    <numFmt numFmtId="183" formatCode="0.00000000"/>
    <numFmt numFmtId="184" formatCode="[$-409]dddd\,\ mmmm\ dd\,\ yyyy"/>
    <numFmt numFmtId="185" formatCode="[$-409]h:mm:ss\ AM/PM"/>
    <numFmt numFmtId="186" formatCode="0.000000000"/>
  </numFmts>
  <fonts count="38">
    <font>
      <sz val="10"/>
      <name val="Arial"/>
      <family val="0"/>
    </font>
    <font>
      <b/>
      <sz val="10"/>
      <name val="Arial"/>
      <family val="2"/>
    </font>
    <font>
      <b/>
      <sz val="11"/>
      <name val="Arial"/>
      <family val="2"/>
    </font>
    <font>
      <b/>
      <sz val="14"/>
      <name val="Arial"/>
      <family val="2"/>
    </font>
    <font>
      <u val="single"/>
      <sz val="10"/>
      <color indexed="12"/>
      <name val="Arial"/>
      <family val="2"/>
    </font>
    <font>
      <u val="single"/>
      <sz val="10"/>
      <color indexed="36"/>
      <name val="Arial"/>
      <family val="2"/>
    </font>
    <font>
      <sz val="11"/>
      <color indexed="8"/>
      <name val="Calibri"/>
      <family val="2"/>
    </font>
    <font>
      <b/>
      <sz val="12"/>
      <name val="Arial"/>
      <family val="2"/>
    </font>
    <font>
      <sz val="8"/>
      <name val="Arial"/>
      <family val="2"/>
    </font>
    <font>
      <b/>
      <sz val="12"/>
      <color indexed="8"/>
      <name val="Rockwell"/>
      <family val="1"/>
    </font>
    <font>
      <sz val="12"/>
      <color indexed="8"/>
      <name val="Rockwell"/>
      <family val="1"/>
    </font>
    <font>
      <b/>
      <sz val="12"/>
      <name val="Rockwell"/>
      <family val="1"/>
    </font>
    <font>
      <sz val="12"/>
      <name val="Rockwell"/>
      <family val="1"/>
    </font>
    <fon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Rockwell"/>
      <family val="1"/>
    </font>
    <font>
      <b/>
      <u val="single"/>
      <sz val="12"/>
      <name val="Arial"/>
      <family val="2"/>
    </font>
    <font>
      <sz val="12"/>
      <name val="Arial"/>
      <family val="2"/>
    </font>
    <font>
      <b/>
      <sz val="14"/>
      <name val="Bookman Old Style"/>
      <family val="1"/>
    </font>
    <font>
      <b/>
      <sz val="16"/>
      <name val="Bookman Old Style"/>
      <family val="1"/>
    </font>
    <font>
      <b/>
      <sz val="12"/>
      <name val="Bookman Old Style"/>
      <family val="1"/>
    </font>
    <font>
      <sz val="11"/>
      <name val="Bookman Old Style"/>
      <family val="1"/>
    </font>
    <font>
      <sz val="14"/>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0" fontId="16"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19" fillId="4"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4" fillId="0" borderId="0" applyNumberFormat="0" applyFill="0" applyBorder="0" applyAlignment="0" applyProtection="0"/>
    <xf numFmtId="0" fontId="23" fillId="7" borderId="1" applyNumberFormat="0" applyAlignment="0" applyProtection="0"/>
    <xf numFmtId="0" fontId="24" fillId="0" borderId="6" applyNumberFormat="0" applyFill="0" applyAlignment="0" applyProtection="0"/>
    <xf numFmtId="0" fontId="25" fillId="22" borderId="0" applyNumberFormat="0" applyBorder="0" applyAlignment="0" applyProtection="0"/>
    <xf numFmtId="0" fontId="6"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protection/>
    </xf>
    <xf numFmtId="0" fontId="0" fillId="23" borderId="7" applyNumberFormat="0" applyFont="0" applyAlignment="0" applyProtection="0"/>
    <xf numFmtId="0" fontId="26" fillId="20"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0" borderId="0" applyNumberFormat="0" applyFill="0" applyBorder="0" applyAlignment="0" applyProtection="0"/>
  </cellStyleXfs>
  <cellXfs count="257">
    <xf numFmtId="0" fontId="0" fillId="0" borderId="0" xfId="0" applyAlignment="1">
      <alignment/>
    </xf>
    <xf numFmtId="0" fontId="1" fillId="0" borderId="10" xfId="0" applyFont="1" applyBorder="1" applyAlignment="1">
      <alignment horizontal="center" vertical="center"/>
    </xf>
    <xf numFmtId="0" fontId="0" fillId="0" borderId="10" xfId="0" applyBorder="1" applyAlignment="1">
      <alignment/>
    </xf>
    <xf numFmtId="0" fontId="0" fillId="0" borderId="10" xfId="0" applyBorder="1" applyAlignment="1">
      <alignment horizontal="center" vertical="top"/>
    </xf>
    <xf numFmtId="2" fontId="0" fillId="0" borderId="10" xfId="0" applyNumberFormat="1" applyBorder="1" applyAlignment="1">
      <alignment/>
    </xf>
    <xf numFmtId="0" fontId="0" fillId="0" borderId="10" xfId="0" applyBorder="1" applyAlignment="1">
      <alignment horizontal="center"/>
    </xf>
    <xf numFmtId="0" fontId="0" fillId="0" borderId="10" xfId="0" applyFont="1" applyBorder="1" applyAlignment="1">
      <alignment/>
    </xf>
    <xf numFmtId="0" fontId="0" fillId="0" borderId="10" xfId="0" applyFont="1" applyBorder="1" applyAlignment="1">
      <alignment horizontal="center" vertical="center"/>
    </xf>
    <xf numFmtId="0" fontId="0" fillId="0" borderId="10" xfId="0" applyBorder="1" applyAlignment="1">
      <alignment vertical="top"/>
    </xf>
    <xf numFmtId="0" fontId="0" fillId="0" borderId="0" xfId="0" applyAlignment="1">
      <alignment wrapText="1"/>
    </xf>
    <xf numFmtId="0" fontId="0" fillId="0" borderId="11" xfId="0" applyFont="1" applyBorder="1" applyAlignment="1" applyProtection="1">
      <alignment horizontal="left" vertical="center" wrapText="1"/>
      <protection/>
    </xf>
    <xf numFmtId="0" fontId="0" fillId="0" borderId="12" xfId="0" applyFont="1" applyBorder="1" applyAlignment="1" applyProtection="1">
      <alignment horizontal="left" vertical="center" wrapText="1"/>
      <protection/>
    </xf>
    <xf numFmtId="0" fontId="0" fillId="0" borderId="10" xfId="0" applyBorder="1" applyAlignment="1">
      <alignment vertical="center"/>
    </xf>
    <xf numFmtId="2" fontId="0" fillId="0" borderId="10" xfId="0" applyNumberFormat="1" applyFont="1" applyBorder="1" applyAlignment="1">
      <alignment/>
    </xf>
    <xf numFmtId="2" fontId="0" fillId="0" borderId="10" xfId="0" applyNumberFormat="1" applyFont="1" applyBorder="1" applyAlignment="1">
      <alignment horizontal="center"/>
    </xf>
    <xf numFmtId="0" fontId="0" fillId="0" borderId="0" xfId="0" applyBorder="1" applyAlignment="1">
      <alignment/>
    </xf>
    <xf numFmtId="0" fontId="0" fillId="0" borderId="10" xfId="0" applyBorder="1" applyAlignment="1">
      <alignment horizontal="center" vertical="center"/>
    </xf>
    <xf numFmtId="0" fontId="0" fillId="0" borderId="0" xfId="0" applyFont="1" applyBorder="1" applyAlignment="1" applyProtection="1">
      <alignment horizontal="left" vertical="center" wrapText="1"/>
      <protection/>
    </xf>
    <xf numFmtId="2" fontId="0" fillId="0" borderId="0" xfId="0" applyNumberFormat="1" applyBorder="1" applyAlignment="1">
      <alignment/>
    </xf>
    <xf numFmtId="0" fontId="0" fillId="0" borderId="0" xfId="0" applyFont="1" applyBorder="1" applyAlignment="1">
      <alignment/>
    </xf>
    <xf numFmtId="0" fontId="0" fillId="0" borderId="11" xfId="0" applyBorder="1" applyAlignment="1">
      <alignment/>
    </xf>
    <xf numFmtId="0" fontId="0" fillId="0" borderId="0" xfId="0" applyBorder="1" applyAlignment="1">
      <alignment horizontal="center"/>
    </xf>
    <xf numFmtId="0" fontId="0" fillId="0" borderId="10" xfId="0" applyFill="1" applyBorder="1" applyAlignment="1">
      <alignment/>
    </xf>
    <xf numFmtId="173" fontId="0" fillId="0" borderId="10" xfId="0" applyNumberFormat="1" applyFont="1" applyBorder="1" applyAlignment="1">
      <alignment horizontal="center"/>
    </xf>
    <xf numFmtId="173" fontId="0" fillId="0" borderId="10" xfId="0" applyNumberFormat="1" applyFont="1" applyBorder="1" applyAlignment="1">
      <alignment horizontal="center" vertical="center"/>
    </xf>
    <xf numFmtId="2" fontId="0" fillId="0" borderId="10" xfId="0" applyNumberFormat="1" applyFont="1" applyBorder="1" applyAlignment="1">
      <alignment horizontal="left"/>
    </xf>
    <xf numFmtId="173" fontId="0" fillId="0" borderId="10" xfId="0" applyNumberFormat="1" applyBorder="1" applyAlignment="1">
      <alignment horizontal="center"/>
    </xf>
    <xf numFmtId="173" fontId="0" fillId="0" borderId="10" xfId="0" applyNumberFormat="1" applyFont="1" applyBorder="1" applyAlignment="1">
      <alignment horizontal="left"/>
    </xf>
    <xf numFmtId="173" fontId="0" fillId="0" borderId="11" xfId="0" applyNumberFormat="1" applyBorder="1" applyAlignment="1">
      <alignment/>
    </xf>
    <xf numFmtId="173" fontId="0" fillId="0" borderId="10" xfId="0" applyNumberFormat="1" applyBorder="1" applyAlignment="1">
      <alignment horizontal="left"/>
    </xf>
    <xf numFmtId="173" fontId="0" fillId="0" borderId="10" xfId="0" applyNumberFormat="1" applyBorder="1" applyAlignment="1">
      <alignment horizontal="center" vertical="center"/>
    </xf>
    <xf numFmtId="173" fontId="0" fillId="0" borderId="10" xfId="0" applyNumberFormat="1" applyBorder="1" applyAlignment="1">
      <alignment vertical="center"/>
    </xf>
    <xf numFmtId="173" fontId="0" fillId="0" borderId="10" xfId="0" applyNumberFormat="1" applyBorder="1" applyAlignment="1">
      <alignment/>
    </xf>
    <xf numFmtId="2" fontId="0" fillId="24" borderId="10" xfId="0" applyNumberFormat="1" applyFont="1" applyFill="1" applyBorder="1" applyAlignment="1">
      <alignment/>
    </xf>
    <xf numFmtId="2" fontId="0" fillId="24" borderId="10" xfId="0" applyNumberFormat="1" applyFill="1" applyBorder="1" applyAlignment="1">
      <alignment/>
    </xf>
    <xf numFmtId="0" fontId="0" fillId="24" borderId="10" xfId="0" applyFill="1" applyBorder="1" applyAlignment="1">
      <alignment horizontal="center"/>
    </xf>
    <xf numFmtId="173" fontId="0" fillId="0" borderId="11" xfId="0" applyNumberFormat="1" applyFont="1" applyBorder="1" applyAlignment="1">
      <alignment horizontal="center" vertical="center"/>
    </xf>
    <xf numFmtId="173" fontId="0" fillId="0" borderId="11" xfId="0" applyNumberFormat="1" applyBorder="1" applyAlignment="1">
      <alignment horizontal="center" vertical="center"/>
    </xf>
    <xf numFmtId="0" fontId="0" fillId="0" borderId="11" xfId="0" applyFont="1" applyBorder="1" applyAlignment="1">
      <alignment horizontal="center" vertical="center"/>
    </xf>
    <xf numFmtId="0" fontId="0" fillId="0" borderId="11" xfId="0" applyBorder="1" applyAlignment="1">
      <alignment horizontal="center" vertical="center"/>
    </xf>
    <xf numFmtId="173" fontId="0" fillId="0" borderId="0" xfId="0" applyNumberFormat="1" applyFont="1" applyBorder="1" applyAlignment="1">
      <alignment horizontal="left"/>
    </xf>
    <xf numFmtId="173" fontId="0" fillId="0" borderId="0" xfId="0" applyNumberFormat="1" applyBorder="1" applyAlignment="1">
      <alignment horizontal="center"/>
    </xf>
    <xf numFmtId="0" fontId="0" fillId="0" borderId="10" xfId="0" applyFont="1" applyBorder="1" applyAlignment="1">
      <alignment horizontal="center" vertical="center" wrapText="1"/>
    </xf>
    <xf numFmtId="0" fontId="0" fillId="0" borderId="10" xfId="0" applyFont="1" applyBorder="1" applyAlignment="1">
      <alignment vertical="center"/>
    </xf>
    <xf numFmtId="0" fontId="0" fillId="0" borderId="0" xfId="0" applyBorder="1" applyAlignment="1">
      <alignment/>
    </xf>
    <xf numFmtId="0" fontId="0" fillId="0" borderId="0" xfId="0" applyFont="1" applyBorder="1" applyAlignment="1">
      <alignment horizontal="left" wrapText="1"/>
    </xf>
    <xf numFmtId="0" fontId="1" fillId="0" borderId="0" xfId="0" applyFont="1" applyBorder="1" applyAlignment="1">
      <alignment horizontal="center" vertical="center"/>
    </xf>
    <xf numFmtId="0" fontId="1"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center" vertical="center"/>
    </xf>
    <xf numFmtId="0" fontId="1" fillId="0" borderId="0" xfId="0" applyFont="1" applyBorder="1" applyAlignment="1">
      <alignment horizontal="center" vertical="center" wrapText="1"/>
    </xf>
    <xf numFmtId="0" fontId="2" fillId="0" borderId="0" xfId="0" applyFont="1" applyBorder="1" applyAlignment="1">
      <alignment/>
    </xf>
    <xf numFmtId="0" fontId="0" fillId="0" borderId="0" xfId="0" applyBorder="1" applyAlignment="1">
      <alignment horizontal="center"/>
    </xf>
    <xf numFmtId="1" fontId="0" fillId="0" borderId="0" xfId="0" applyNumberFormat="1" applyBorder="1" applyAlignment="1">
      <alignment horizontal="right"/>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horizontal="right"/>
    </xf>
    <xf numFmtId="0" fontId="0" fillId="0" borderId="0" xfId="0" applyBorder="1" applyAlignment="1">
      <alignment horizontal="right"/>
    </xf>
    <xf numFmtId="0" fontId="13" fillId="0" borderId="0" xfId="0" applyFont="1" applyBorder="1" applyAlignment="1">
      <alignment/>
    </xf>
    <xf numFmtId="0" fontId="1" fillId="0" borderId="13" xfId="0" applyFont="1" applyBorder="1" applyAlignment="1">
      <alignment horizontal="center" vertical="center"/>
    </xf>
    <xf numFmtId="0" fontId="0" fillId="0" borderId="13" xfId="0" applyFont="1" applyBorder="1" applyAlignment="1">
      <alignment horizontal="right" vertical="top"/>
    </xf>
    <xf numFmtId="0" fontId="0" fillId="0" borderId="13" xfId="0" applyBorder="1" applyAlignment="1">
      <alignment/>
    </xf>
    <xf numFmtId="0" fontId="0" fillId="0" borderId="0" xfId="0" applyFont="1" applyBorder="1" applyAlignment="1" applyProtection="1">
      <alignment horizontal="left" vertical="top" wrapText="1"/>
      <protection/>
    </xf>
    <xf numFmtId="0" fontId="0" fillId="0" borderId="0" xfId="0" applyFont="1" applyBorder="1" applyAlignment="1" applyProtection="1">
      <alignment horizontal="left" vertical="center" wrapText="1"/>
      <protection/>
    </xf>
    <xf numFmtId="0" fontId="0" fillId="0" borderId="0" xfId="0" applyFont="1" applyBorder="1" applyAlignment="1">
      <alignment horizontal="left" wrapText="1"/>
    </xf>
    <xf numFmtId="0" fontId="1" fillId="0" borderId="14" xfId="0" applyFont="1" applyBorder="1" applyAlignment="1">
      <alignment horizontal="center" vertical="center"/>
    </xf>
    <xf numFmtId="0" fontId="0" fillId="0" borderId="14" xfId="0" applyBorder="1" applyAlignment="1">
      <alignment/>
    </xf>
    <xf numFmtId="0" fontId="1" fillId="0" borderId="13" xfId="0" applyFont="1" applyBorder="1" applyAlignment="1">
      <alignment horizontal="center" vertical="center" wrapText="1"/>
    </xf>
    <xf numFmtId="0" fontId="0" fillId="0" borderId="13" xfId="0" applyBorder="1" applyAlignment="1">
      <alignment horizontal="center" vertical="top" wrapText="1"/>
    </xf>
    <xf numFmtId="0" fontId="0" fillId="0" borderId="13" xfId="0" applyBorder="1" applyAlignment="1">
      <alignment wrapText="1"/>
    </xf>
    <xf numFmtId="0" fontId="0" fillId="0" borderId="0" xfId="0" applyFont="1" applyBorder="1" applyAlignment="1">
      <alignment horizontal="left"/>
    </xf>
    <xf numFmtId="0" fontId="0" fillId="0" borderId="0" xfId="0" applyFont="1" applyBorder="1" applyAlignment="1">
      <alignment horizontal="right"/>
    </xf>
    <xf numFmtId="0" fontId="10" fillId="0" borderId="0" xfId="0" applyFont="1" applyBorder="1" applyAlignment="1">
      <alignment vertical="top" wrapText="1"/>
    </xf>
    <xf numFmtId="0" fontId="10" fillId="0" borderId="0" xfId="0" applyFont="1" applyBorder="1" applyAlignment="1">
      <alignment/>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0" fontId="11" fillId="0" borderId="0" xfId="0" applyFont="1" applyFill="1" applyBorder="1" applyAlignment="1">
      <alignment horizontal="center" vertical="center"/>
    </xf>
    <xf numFmtId="0" fontId="11" fillId="0" borderId="0" xfId="0" applyFont="1" applyBorder="1" applyAlignment="1">
      <alignment horizontal="center" vertical="top" wrapText="1"/>
    </xf>
    <xf numFmtId="0" fontId="9" fillId="0" borderId="0" xfId="0" applyFont="1" applyBorder="1" applyAlignment="1">
      <alignment horizontal="center" vertical="center" wrapText="1"/>
    </xf>
    <xf numFmtId="0" fontId="9" fillId="0" borderId="0" xfId="0" applyFont="1" applyFill="1" applyBorder="1" applyAlignment="1">
      <alignment horizontal="center" vertical="center" wrapText="1"/>
    </xf>
    <xf numFmtId="0" fontId="0" fillId="0" borderId="0" xfId="0" applyNumberFormat="1" applyFont="1" applyBorder="1" applyAlignment="1" applyProtection="1">
      <alignment vertical="top" wrapText="1"/>
      <protection/>
    </xf>
    <xf numFmtId="2" fontId="0" fillId="0" borderId="0" xfId="0" applyNumberFormat="1" applyFont="1" applyBorder="1" applyAlignment="1" applyProtection="1">
      <alignment horizontal="center" vertical="center" wrapText="1"/>
      <protection/>
    </xf>
    <xf numFmtId="2" fontId="11" fillId="0" borderId="0" xfId="0" applyNumberFormat="1" applyFont="1" applyBorder="1" applyAlignment="1">
      <alignment horizontal="center" vertical="center" wrapText="1"/>
    </xf>
    <xf numFmtId="2" fontId="9" fillId="0" borderId="0" xfId="0" applyNumberFormat="1" applyFont="1" applyBorder="1" applyAlignment="1">
      <alignment horizontal="center" vertical="center" wrapText="1"/>
    </xf>
    <xf numFmtId="2" fontId="9" fillId="0" borderId="0" xfId="0" applyNumberFormat="1" applyFont="1" applyFill="1" applyBorder="1" applyAlignment="1">
      <alignment horizontal="center" vertical="center" wrapText="1"/>
    </xf>
    <xf numFmtId="0" fontId="12" fillId="0" borderId="0" xfId="0" applyFont="1" applyBorder="1" applyAlignment="1">
      <alignment horizontal="center" vertical="center"/>
    </xf>
    <xf numFmtId="0" fontId="0" fillId="0" borderId="0" xfId="58" applyNumberFormat="1" applyFont="1" applyBorder="1" applyAlignment="1" applyProtection="1">
      <alignment vertical="top" wrapText="1"/>
      <protection/>
    </xf>
    <xf numFmtId="2" fontId="0" fillId="0" borderId="0" xfId="58" applyNumberFormat="1" applyFont="1" applyBorder="1" applyAlignment="1" applyProtection="1">
      <alignment horizontal="center" vertical="center" wrapText="1"/>
      <protection/>
    </xf>
    <xf numFmtId="0" fontId="0" fillId="0" borderId="0" xfId="0" applyNumberFormat="1" applyFont="1" applyBorder="1" applyAlignment="1" applyProtection="1">
      <alignment vertical="center" wrapText="1"/>
      <protection/>
    </xf>
    <xf numFmtId="0" fontId="0" fillId="0" borderId="0" xfId="0" applyNumberFormat="1" applyFont="1" applyBorder="1" applyAlignment="1" applyProtection="1">
      <alignment horizontal="center" vertical="center" wrapText="1"/>
      <protection/>
    </xf>
    <xf numFmtId="0" fontId="10" fillId="0" borderId="0" xfId="57" applyFont="1" applyBorder="1" applyAlignment="1" applyProtection="1">
      <alignment horizontal="center" vertical="center"/>
      <protection/>
    </xf>
    <xf numFmtId="2" fontId="11" fillId="0" borderId="0" xfId="57" applyNumberFormat="1" applyFont="1" applyFill="1" applyBorder="1" applyAlignment="1" applyProtection="1">
      <alignment horizontal="center" vertical="center" wrapText="1"/>
      <protection/>
    </xf>
    <xf numFmtId="2" fontId="9" fillId="0" borderId="0" xfId="57" applyNumberFormat="1" applyFont="1" applyBorder="1" applyAlignment="1" applyProtection="1">
      <alignment horizontal="right" vertical="center"/>
      <protection/>
    </xf>
    <xf numFmtId="2" fontId="9" fillId="0" borderId="0" xfId="0" applyNumberFormat="1" applyFont="1" applyFill="1" applyBorder="1" applyAlignment="1">
      <alignment horizontal="right" vertical="center"/>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xf>
    <xf numFmtId="182" fontId="9" fillId="0" borderId="0" xfId="57" applyNumberFormat="1" applyFont="1" applyFill="1" applyBorder="1" applyAlignment="1" applyProtection="1">
      <alignment horizontal="center" vertical="center" wrapText="1"/>
      <protection/>
    </xf>
    <xf numFmtId="2" fontId="9" fillId="0" borderId="0" xfId="57" applyNumberFormat="1" applyFont="1" applyBorder="1" applyAlignment="1" applyProtection="1">
      <alignment vertical="center"/>
      <protection/>
    </xf>
    <xf numFmtId="2" fontId="0" fillId="0" borderId="0" xfId="0" applyNumberFormat="1" applyFont="1" applyBorder="1" applyAlignment="1" applyProtection="1">
      <alignment vertical="center" wrapText="1"/>
      <protection/>
    </xf>
    <xf numFmtId="2" fontId="9" fillId="0" borderId="0" xfId="0" applyNumberFormat="1" applyFont="1" applyFill="1" applyBorder="1" applyAlignment="1">
      <alignment horizontal="center" vertical="center"/>
    </xf>
    <xf numFmtId="2" fontId="0" fillId="0" borderId="0" xfId="0" applyNumberFormat="1" applyFont="1" applyBorder="1" applyAlignment="1" applyProtection="1">
      <alignment vertical="center" wrapText="1"/>
      <protection/>
    </xf>
    <xf numFmtId="0" fontId="0" fillId="0" borderId="0" xfId="0" applyFont="1" applyBorder="1" applyAlignment="1">
      <alignment horizontal="center"/>
    </xf>
    <xf numFmtId="0" fontId="10" fillId="0" borderId="0" xfId="57" applyFont="1" applyBorder="1" applyAlignment="1" applyProtection="1">
      <alignment horizontal="center" vertical="center" wrapText="1"/>
      <protection/>
    </xf>
    <xf numFmtId="1" fontId="9" fillId="0" borderId="0" xfId="57" applyNumberFormat="1" applyFont="1" applyBorder="1" applyAlignment="1" applyProtection="1">
      <alignment vertical="center"/>
      <protection/>
    </xf>
    <xf numFmtId="0" fontId="0" fillId="0" borderId="0" xfId="0" applyFont="1" applyBorder="1" applyAlignment="1">
      <alignment horizontal="left"/>
    </xf>
    <xf numFmtId="2" fontId="0" fillId="0" borderId="0" xfId="0" applyNumberFormat="1" applyFont="1" applyBorder="1" applyAlignment="1">
      <alignment horizontal="right"/>
    </xf>
    <xf numFmtId="0" fontId="0" fillId="0" borderId="0" xfId="53" applyFont="1" applyBorder="1" applyAlignment="1" applyProtection="1">
      <alignment horizontal="left" wrapText="1"/>
      <protection/>
    </xf>
    <xf numFmtId="0" fontId="0" fillId="0" borderId="0" xfId="0" applyFont="1" applyBorder="1" applyAlignment="1" applyProtection="1">
      <alignment vertical="top" wrapText="1"/>
      <protection/>
    </xf>
    <xf numFmtId="0" fontId="0" fillId="0" borderId="0" xfId="0" applyFont="1" applyBorder="1" applyAlignment="1" applyProtection="1">
      <alignment vertical="top" wrapText="1"/>
      <protection/>
    </xf>
    <xf numFmtId="2" fontId="11" fillId="0" borderId="0" xfId="57" applyNumberFormat="1" applyFont="1" applyFill="1" applyBorder="1" applyAlignment="1" applyProtection="1">
      <alignment horizontal="center" vertical="center"/>
      <protection/>
    </xf>
    <xf numFmtId="0" fontId="9" fillId="0" borderId="0" xfId="0" applyFont="1" applyBorder="1" applyAlignment="1">
      <alignment/>
    </xf>
    <xf numFmtId="2" fontId="9" fillId="0" borderId="0" xfId="0" applyNumberFormat="1" applyFont="1" applyBorder="1" applyAlignment="1">
      <alignment horizontal="right" vertical="center"/>
    </xf>
    <xf numFmtId="0" fontId="0" fillId="0" borderId="0" xfId="0" applyFont="1" applyBorder="1" applyAlignment="1">
      <alignment vertical="top" wrapText="1"/>
    </xf>
    <xf numFmtId="2" fontId="0" fillId="0" borderId="0" xfId="0" applyNumberFormat="1" applyFont="1" applyBorder="1" applyAlignment="1">
      <alignment horizontal="right" vertical="center" wrapText="1"/>
    </xf>
    <xf numFmtId="0" fontId="0" fillId="0" borderId="0" xfId="0" applyFont="1" applyBorder="1" applyAlignment="1">
      <alignment wrapText="1"/>
    </xf>
    <xf numFmtId="2" fontId="0" fillId="0" borderId="0" xfId="0" applyNumberFormat="1" applyFont="1" applyBorder="1" applyAlignment="1">
      <alignment vertical="center" wrapText="1"/>
    </xf>
    <xf numFmtId="0" fontId="11" fillId="0" borderId="0" xfId="0" applyFont="1" applyBorder="1" applyAlignment="1">
      <alignment horizontal="right" wrapText="1"/>
    </xf>
    <xf numFmtId="0" fontId="0" fillId="0" borderId="0" xfId="0" applyNumberFormat="1" applyFont="1" applyBorder="1" applyAlignment="1" applyProtection="1">
      <alignment vertical="center" wrapText="1"/>
      <protection/>
    </xf>
    <xf numFmtId="2" fontId="9" fillId="0" borderId="0" xfId="0" applyNumberFormat="1" applyFont="1" applyFill="1" applyBorder="1" applyAlignment="1">
      <alignment vertical="center"/>
    </xf>
    <xf numFmtId="0" fontId="0" fillId="0" borderId="0" xfId="0" applyBorder="1" applyAlignment="1">
      <alignment vertical="center" wrapText="1"/>
    </xf>
    <xf numFmtId="2" fontId="9" fillId="0" borderId="0" xfId="0" applyNumberFormat="1" applyFont="1" applyFill="1" applyBorder="1" applyAlignment="1">
      <alignment horizontal="right"/>
    </xf>
    <xf numFmtId="2" fontId="9" fillId="0" borderId="0" xfId="0" applyNumberFormat="1" applyFont="1" applyFill="1" applyBorder="1" applyAlignment="1">
      <alignment/>
    </xf>
    <xf numFmtId="0" fontId="9" fillId="0" borderId="0" xfId="0" applyFont="1" applyBorder="1" applyAlignment="1">
      <alignment horizontal="justify"/>
    </xf>
    <xf numFmtId="0" fontId="10" fillId="0" borderId="0" xfId="0" applyFont="1" applyFill="1" applyBorder="1" applyAlignment="1">
      <alignment/>
    </xf>
    <xf numFmtId="2" fontId="9" fillId="0" borderId="0" xfId="0" applyNumberFormat="1" applyFont="1" applyBorder="1" applyAlignment="1">
      <alignment/>
    </xf>
    <xf numFmtId="1" fontId="9" fillId="0" borderId="0" xfId="0" applyNumberFormat="1" applyFont="1" applyBorder="1" applyAlignment="1">
      <alignment/>
    </xf>
    <xf numFmtId="1" fontId="9" fillId="0" borderId="0" xfId="0" applyNumberFormat="1" applyFont="1" applyFill="1" applyBorder="1" applyAlignment="1">
      <alignment horizontal="right"/>
    </xf>
    <xf numFmtId="1" fontId="9" fillId="0" borderId="0" xfId="0" applyNumberFormat="1" applyFont="1" applyFill="1" applyBorder="1" applyAlignment="1">
      <alignment/>
    </xf>
    <xf numFmtId="0" fontId="10" fillId="0" borderId="0" xfId="0" applyFont="1" applyBorder="1" applyAlignment="1">
      <alignment horizontal="justify"/>
    </xf>
    <xf numFmtId="0" fontId="10" fillId="0" borderId="0" xfId="0" applyFont="1" applyFill="1" applyBorder="1" applyAlignment="1">
      <alignment horizontal="center" wrapText="1"/>
    </xf>
    <xf numFmtId="0" fontId="10" fillId="0" borderId="0" xfId="0" applyFont="1" applyFill="1" applyBorder="1" applyAlignment="1">
      <alignment horizontal="right"/>
    </xf>
    <xf numFmtId="0" fontId="10" fillId="0" borderId="14" xfId="0" applyFont="1" applyBorder="1" applyAlignment="1">
      <alignment/>
    </xf>
    <xf numFmtId="0" fontId="11" fillId="0" borderId="13" xfId="0" applyFont="1" applyBorder="1" applyAlignment="1">
      <alignment horizontal="center" vertical="top"/>
    </xf>
    <xf numFmtId="0" fontId="0" fillId="0" borderId="13" xfId="0" applyFont="1" applyBorder="1" applyAlignment="1">
      <alignment horizontal="center" vertical="top"/>
    </xf>
    <xf numFmtId="0" fontId="0" fillId="0" borderId="13" xfId="0" applyBorder="1" applyAlignment="1">
      <alignment horizontal="center" vertical="top"/>
    </xf>
    <xf numFmtId="0" fontId="0" fillId="0" borderId="13" xfId="0" applyBorder="1" applyAlignment="1">
      <alignment vertical="top"/>
    </xf>
    <xf numFmtId="0" fontId="0" fillId="0" borderId="13" xfId="0" applyBorder="1" applyAlignment="1">
      <alignment/>
    </xf>
    <xf numFmtId="2" fontId="0" fillId="0" borderId="13" xfId="0" applyNumberFormat="1" applyBorder="1" applyAlignment="1">
      <alignment horizontal="center" vertical="top"/>
    </xf>
    <xf numFmtId="0" fontId="0" fillId="0" borderId="13" xfId="0" applyBorder="1" applyAlignment="1">
      <alignment horizontal="center" vertical="center" wrapText="1"/>
    </xf>
    <xf numFmtId="0" fontId="9" fillId="0" borderId="13" xfId="0" applyFont="1" applyBorder="1" applyAlignment="1">
      <alignment vertical="top"/>
    </xf>
    <xf numFmtId="0" fontId="10" fillId="0" borderId="13" xfId="0" applyFont="1" applyBorder="1" applyAlignment="1">
      <alignment vertical="top"/>
    </xf>
    <xf numFmtId="0" fontId="1" fillId="0" borderId="0" xfId="0" applyFont="1" applyFill="1" applyBorder="1" applyAlignment="1">
      <alignment horizontal="center" vertical="center"/>
    </xf>
    <xf numFmtId="0" fontId="0" fillId="0" borderId="0" xfId="0" applyFont="1" applyFill="1" applyBorder="1" applyAlignment="1">
      <alignment/>
    </xf>
    <xf numFmtId="0" fontId="1" fillId="0" borderId="0" xfId="0" applyFont="1" applyBorder="1" applyAlignment="1">
      <alignment horizontal="left" vertical="center"/>
    </xf>
    <xf numFmtId="1" fontId="0" fillId="0" borderId="0" xfId="0" applyNumberFormat="1" applyFont="1" applyBorder="1" applyAlignment="1">
      <alignment horizontal="right"/>
    </xf>
    <xf numFmtId="0" fontId="3" fillId="0" borderId="0" xfId="0" applyFont="1" applyBorder="1" applyAlignment="1">
      <alignment horizontal="center"/>
    </xf>
    <xf numFmtId="0" fontId="1" fillId="0" borderId="0" xfId="0" applyFont="1" applyBorder="1" applyAlignment="1">
      <alignment horizontal="center"/>
    </xf>
    <xf numFmtId="0" fontId="2" fillId="0" borderId="0"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xf>
    <xf numFmtId="0" fontId="0" fillId="0" borderId="0" xfId="0" applyFont="1" applyFill="1" applyBorder="1" applyAlignment="1">
      <alignment/>
    </xf>
    <xf numFmtId="0" fontId="13" fillId="0" borderId="0" xfId="0" applyFont="1" applyBorder="1" applyAlignment="1">
      <alignment/>
    </xf>
    <xf numFmtId="0" fontId="1" fillId="0" borderId="0" xfId="0" applyFont="1" applyBorder="1" applyAlignment="1">
      <alignment horizontal="center"/>
    </xf>
    <xf numFmtId="0" fontId="0" fillId="0" borderId="0" xfId="0" applyFont="1" applyBorder="1" applyAlignment="1">
      <alignment horizontal="right" vertical="top"/>
    </xf>
    <xf numFmtId="0" fontId="0" fillId="0" borderId="0" xfId="0" applyFont="1" applyBorder="1" applyAlignment="1">
      <alignment horizontal="left" vertical="top" wrapText="1"/>
    </xf>
    <xf numFmtId="0" fontId="0" fillId="0" borderId="0" xfId="0" applyFont="1" applyBorder="1" applyAlignment="1">
      <alignment/>
    </xf>
    <xf numFmtId="0" fontId="0" fillId="0" borderId="0" xfId="0" applyFont="1" applyBorder="1" applyAlignment="1">
      <alignment horizontal="left" vertical="top"/>
    </xf>
    <xf numFmtId="0" fontId="0" fillId="0" borderId="0" xfId="0" applyFont="1" applyBorder="1" applyAlignment="1">
      <alignment horizontal="left" vertical="top"/>
    </xf>
    <xf numFmtId="0" fontId="32" fillId="0" borderId="0" xfId="0" applyFont="1" applyBorder="1" applyAlignment="1">
      <alignment horizontal="left" vertical="top" wrapText="1"/>
    </xf>
    <xf numFmtId="0" fontId="35" fillId="0" borderId="0" xfId="0" applyFont="1" applyFill="1" applyBorder="1" applyAlignment="1">
      <alignment horizontal="left" vertical="top" wrapText="1"/>
    </xf>
    <xf numFmtId="0" fontId="35" fillId="0" borderId="0" xfId="0" applyFont="1" applyBorder="1" applyAlignment="1">
      <alignment horizontal="left" vertical="top" wrapText="1"/>
    </xf>
    <xf numFmtId="0" fontId="33" fillId="0" borderId="0" xfId="0" applyFont="1" applyBorder="1" applyAlignment="1">
      <alignment horizontal="center" vertical="top" wrapText="1"/>
    </xf>
    <xf numFmtId="0" fontId="0" fillId="0" borderId="0" xfId="0" applyAlignment="1" applyProtection="1">
      <alignment horizontal="left" vertical="top" wrapText="1"/>
      <protection locked="0"/>
    </xf>
    <xf numFmtId="0" fontId="34" fillId="0" borderId="0" xfId="0" applyFont="1" applyBorder="1" applyAlignment="1">
      <alignment horizontal="center" vertical="center" wrapText="1"/>
    </xf>
    <xf numFmtId="0" fontId="0" fillId="0" borderId="0" xfId="0" applyBorder="1" applyAlignment="1">
      <alignment horizontal="left" vertical="top" wrapText="1"/>
    </xf>
    <xf numFmtId="0" fontId="7" fillId="0" borderId="12" xfId="0" applyFont="1" applyBorder="1" applyAlignment="1">
      <alignment horizontal="center"/>
    </xf>
    <xf numFmtId="0" fontId="36" fillId="0" borderId="0" xfId="0" applyFont="1" applyBorder="1" applyAlignment="1">
      <alignment horizontal="justify" wrapText="1"/>
    </xf>
    <xf numFmtId="0" fontId="0" fillId="0" borderId="0" xfId="0" applyAlignment="1">
      <alignment horizontal="justify" wrapText="1"/>
    </xf>
    <xf numFmtId="0" fontId="33" fillId="0" borderId="0" xfId="0" applyFont="1" applyBorder="1" applyAlignment="1">
      <alignment horizontal="center" vertical="center" wrapText="1"/>
    </xf>
    <xf numFmtId="0" fontId="37" fillId="0" borderId="0" xfId="0" applyFont="1" applyAlignment="1">
      <alignment horizontal="center" vertical="center" wrapText="1"/>
    </xf>
    <xf numFmtId="0" fontId="33" fillId="0" borderId="0" xfId="0" applyFont="1" applyFill="1" applyBorder="1" applyAlignment="1" applyProtection="1">
      <alignment horizontal="left" vertical="top" wrapText="1"/>
      <protection locked="0"/>
    </xf>
    <xf numFmtId="0" fontId="0" fillId="0" borderId="11" xfId="0" applyFont="1" applyFill="1" applyBorder="1" applyAlignment="1" applyProtection="1">
      <alignment horizontal="left" vertical="center" wrapText="1"/>
      <protection/>
    </xf>
    <xf numFmtId="0" fontId="0" fillId="0" borderId="12" xfId="0" applyFont="1" applyFill="1" applyBorder="1" applyAlignment="1" applyProtection="1">
      <alignment horizontal="left" vertical="center" wrapText="1"/>
      <protection/>
    </xf>
    <xf numFmtId="2" fontId="0" fillId="24" borderId="11" xfId="0" applyNumberFormat="1" applyFont="1" applyFill="1" applyBorder="1" applyAlignment="1">
      <alignment horizontal="left"/>
    </xf>
    <xf numFmtId="2" fontId="0" fillId="24" borderId="15" xfId="0" applyNumberFormat="1" applyFont="1" applyFill="1" applyBorder="1" applyAlignment="1">
      <alignment horizontal="left"/>
    </xf>
    <xf numFmtId="2" fontId="0" fillId="24" borderId="12" xfId="0" applyNumberFormat="1" applyFont="1" applyFill="1" applyBorder="1" applyAlignment="1">
      <alignment horizontal="left"/>
    </xf>
    <xf numFmtId="0" fontId="0" fillId="0" borderId="0" xfId="0" applyAlignment="1">
      <alignment horizontal="left" wrapText="1"/>
    </xf>
    <xf numFmtId="173" fontId="0" fillId="0" borderId="11" xfId="0" applyNumberFormat="1" applyFont="1" applyBorder="1" applyAlignment="1">
      <alignment horizontal="center" vertical="center"/>
    </xf>
    <xf numFmtId="173" fontId="0" fillId="0" borderId="12" xfId="0" applyNumberFormat="1" applyFont="1" applyBorder="1" applyAlignment="1">
      <alignment horizontal="center" vertical="center"/>
    </xf>
    <xf numFmtId="0" fontId="1" fillId="0" borderId="10" xfId="0" applyFont="1" applyBorder="1" applyAlignment="1">
      <alignment horizontal="left" vertical="center"/>
    </xf>
    <xf numFmtId="0" fontId="1" fillId="0" borderId="10" xfId="0" applyFont="1" applyBorder="1" applyAlignment="1">
      <alignment horizontal="left" vertical="center" wrapText="1"/>
    </xf>
    <xf numFmtId="0" fontId="7" fillId="0" borderId="11" xfId="0" applyFont="1" applyBorder="1" applyAlignment="1">
      <alignment horizontal="center"/>
    </xf>
    <xf numFmtId="0" fontId="7" fillId="0" borderId="15" xfId="0" applyFont="1" applyBorder="1" applyAlignment="1">
      <alignment horizontal="center"/>
    </xf>
    <xf numFmtId="0" fontId="0" fillId="0" borderId="0" xfId="0" applyBorder="1" applyAlignment="1" applyProtection="1">
      <alignment/>
      <protection locked="0"/>
    </xf>
    <xf numFmtId="0" fontId="0" fillId="0" borderId="11" xfId="0" applyFont="1" applyBorder="1" applyAlignment="1" applyProtection="1">
      <alignment horizontal="left" vertical="center" wrapText="1"/>
      <protection/>
    </xf>
    <xf numFmtId="0" fontId="0" fillId="0" borderId="12" xfId="0" applyFont="1" applyBorder="1" applyAlignment="1" applyProtection="1">
      <alignment horizontal="left" vertical="center" wrapText="1"/>
      <protection/>
    </xf>
    <xf numFmtId="0" fontId="0" fillId="0" borderId="11" xfId="0" applyBorder="1" applyAlignment="1">
      <alignment horizontal="center"/>
    </xf>
    <xf numFmtId="0" fontId="0" fillId="0" borderId="12" xfId="0" applyBorder="1" applyAlignment="1">
      <alignment horizontal="center"/>
    </xf>
    <xf numFmtId="0" fontId="0" fillId="0" borderId="11" xfId="0" applyBorder="1" applyAlignment="1">
      <alignment horizontal="right"/>
    </xf>
    <xf numFmtId="0" fontId="0" fillId="0" borderId="12" xfId="0" applyBorder="1" applyAlignment="1">
      <alignment horizontal="right"/>
    </xf>
    <xf numFmtId="173" fontId="0" fillId="0" borderId="11" xfId="0" applyNumberFormat="1" applyBorder="1" applyAlignment="1">
      <alignment horizontal="center"/>
    </xf>
    <xf numFmtId="173" fontId="0" fillId="0" borderId="12" xfId="0" applyNumberFormat="1" applyBorder="1" applyAlignment="1">
      <alignment horizontal="center"/>
    </xf>
    <xf numFmtId="0" fontId="0" fillId="0" borderId="10" xfId="0" applyFont="1" applyBorder="1" applyAlignment="1" applyProtection="1">
      <alignment horizontal="left" vertical="center" wrapText="1"/>
      <protection/>
    </xf>
    <xf numFmtId="0" fontId="1" fillId="0" borderId="11" xfId="0" applyFont="1" applyBorder="1" applyAlignment="1">
      <alignment horizontal="center"/>
    </xf>
    <xf numFmtId="0" fontId="1" fillId="0" borderId="15" xfId="0" applyFont="1" applyBorder="1" applyAlignment="1">
      <alignment horizontal="center"/>
    </xf>
    <xf numFmtId="0" fontId="1" fillId="0" borderId="12" xfId="0" applyFont="1" applyBorder="1" applyAlignment="1">
      <alignment horizont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2" fontId="0" fillId="0" borderId="11" xfId="0" applyNumberFormat="1" applyFont="1" applyBorder="1" applyAlignment="1">
      <alignment horizontal="left"/>
    </xf>
    <xf numFmtId="2" fontId="0" fillId="0" borderId="15" xfId="0" applyNumberFormat="1" applyFont="1" applyBorder="1" applyAlignment="1">
      <alignment horizontal="left"/>
    </xf>
    <xf numFmtId="2" fontId="0" fillId="0" borderId="12" xfId="0" applyNumberFormat="1" applyFont="1" applyBorder="1" applyAlignment="1">
      <alignment horizontal="left"/>
    </xf>
    <xf numFmtId="0" fontId="0" fillId="0" borderId="11" xfId="0" applyFont="1" applyBorder="1" applyAlignment="1">
      <alignment horizontal="left" wrapText="1"/>
    </xf>
    <xf numFmtId="0" fontId="0" fillId="0" borderId="15" xfId="0" applyFont="1" applyBorder="1" applyAlignment="1">
      <alignment horizontal="left" wrapText="1"/>
    </xf>
    <xf numFmtId="0" fontId="0" fillId="0" borderId="12" xfId="0" applyFont="1" applyBorder="1" applyAlignment="1">
      <alignment horizontal="left" wrapText="1"/>
    </xf>
    <xf numFmtId="0" fontId="1" fillId="0" borderId="10" xfId="0" applyFont="1" applyBorder="1" applyAlignment="1">
      <alignment horizontal="center" vertical="center"/>
    </xf>
    <xf numFmtId="0" fontId="0" fillId="0" borderId="11" xfId="0" applyFont="1" applyBorder="1" applyAlignment="1">
      <alignment horizontal="left"/>
    </xf>
    <xf numFmtId="0" fontId="0" fillId="0" borderId="15" xfId="0" applyFont="1" applyBorder="1" applyAlignment="1">
      <alignment horizontal="left"/>
    </xf>
    <xf numFmtId="0" fontId="0" fillId="0" borderId="12" xfId="0" applyFont="1" applyBorder="1" applyAlignment="1">
      <alignment horizontal="left"/>
    </xf>
    <xf numFmtId="0" fontId="0" fillId="0" borderId="11" xfId="0" applyFont="1" applyBorder="1" applyAlignment="1" applyProtection="1">
      <alignment horizontal="left" vertical="top" wrapText="1"/>
      <protection/>
    </xf>
    <xf numFmtId="0" fontId="0" fillId="0" borderId="12" xfId="0" applyFont="1" applyBorder="1" applyAlignment="1" applyProtection="1">
      <alignment horizontal="left" vertical="top" wrapText="1"/>
      <protection/>
    </xf>
    <xf numFmtId="0" fontId="1" fillId="0" borderId="10" xfId="0" applyFont="1" applyBorder="1" applyAlignment="1">
      <alignment horizontal="center" vertical="center" wrapText="1"/>
    </xf>
    <xf numFmtId="0" fontId="1" fillId="0" borderId="0" xfId="0" applyFont="1" applyBorder="1" applyAlignment="1" applyProtection="1">
      <alignment horizontal="center" vertical="center" wrapText="1"/>
      <protection locked="0"/>
    </xf>
    <xf numFmtId="0" fontId="0" fillId="0" borderId="0" xfId="0" applyFont="1" applyBorder="1" applyAlignment="1">
      <alignment horizontal="justify" vertical="top" wrapText="1"/>
    </xf>
    <xf numFmtId="0" fontId="0" fillId="0" borderId="0" xfId="0" applyFont="1" applyBorder="1" applyAlignment="1">
      <alignment horizontal="left" vertical="top" wrapText="1"/>
    </xf>
    <xf numFmtId="0" fontId="31" fillId="0" borderId="0" xfId="0" applyFont="1" applyBorder="1" applyAlignment="1">
      <alignment horizontal="center"/>
    </xf>
    <xf numFmtId="0" fontId="1" fillId="0" borderId="0" xfId="0" applyFont="1" applyBorder="1" applyAlignment="1">
      <alignment vertical="center" wrapText="1"/>
    </xf>
    <xf numFmtId="0" fontId="0" fillId="0" borderId="0" xfId="0" applyAlignment="1">
      <alignment/>
    </xf>
    <xf numFmtId="0" fontId="1" fillId="0" borderId="16" xfId="0" applyFont="1" applyBorder="1" applyAlignment="1">
      <alignment horizontal="left" vertical="center"/>
    </xf>
    <xf numFmtId="0" fontId="1" fillId="0" borderId="14" xfId="0" applyFont="1" applyBorder="1" applyAlignment="1">
      <alignment horizontal="left" vertical="center"/>
    </xf>
    <xf numFmtId="0" fontId="1" fillId="0" borderId="13" xfId="0" applyFont="1" applyBorder="1" applyAlignment="1">
      <alignment horizontal="left" vertical="center"/>
    </xf>
    <xf numFmtId="0" fontId="1" fillId="0" borderId="0" xfId="0" applyFont="1" applyBorder="1" applyAlignment="1">
      <alignment horizontal="left" vertical="center"/>
    </xf>
    <xf numFmtId="0" fontId="1" fillId="0" borderId="13" xfId="0" applyFont="1" applyBorder="1" applyAlignment="1">
      <alignment horizontal="center"/>
    </xf>
    <xf numFmtId="0" fontId="1" fillId="0" borderId="0" xfId="0" applyFont="1" applyBorder="1" applyAlignment="1">
      <alignment horizontal="center"/>
    </xf>
    <xf numFmtId="0" fontId="1" fillId="0" borderId="0" xfId="0" applyFont="1" applyBorder="1" applyAlignment="1">
      <alignment horizontal="center" vertical="center"/>
    </xf>
    <xf numFmtId="0" fontId="1" fillId="0" borderId="0" xfId="0" applyFont="1" applyBorder="1" applyAlignment="1">
      <alignment horizontal="center" vertical="center"/>
    </xf>
    <xf numFmtId="0" fontId="1" fillId="0" borderId="13" xfId="0" applyFont="1" applyBorder="1" applyAlignment="1">
      <alignment horizontal="center"/>
    </xf>
    <xf numFmtId="0" fontId="1" fillId="0" borderId="0" xfId="0" applyFont="1" applyBorder="1" applyAlignment="1">
      <alignment horizontal="center"/>
    </xf>
    <xf numFmtId="1" fontId="0" fillId="0" borderId="0" xfId="0" applyNumberFormat="1" applyBorder="1" applyAlignment="1">
      <alignment horizontal="right"/>
    </xf>
    <xf numFmtId="0" fontId="0" fillId="0" borderId="0"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left"/>
    </xf>
    <xf numFmtId="0" fontId="0" fillId="0" borderId="0" xfId="58" applyNumberFormat="1" applyFont="1" applyBorder="1" applyAlignment="1" applyProtection="1">
      <alignment horizontal="left" vertical="top" wrapText="1"/>
      <protection/>
    </xf>
    <xf numFmtId="2" fontId="0" fillId="0" borderId="0" xfId="0" applyNumberFormat="1" applyFont="1" applyBorder="1" applyAlignment="1">
      <alignment horizontal="center" vertical="center"/>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1" fillId="0" borderId="0" xfId="0" applyFont="1" applyBorder="1" applyAlignment="1">
      <alignment horizontal="left" vertical="center" wrapText="1"/>
    </xf>
    <xf numFmtId="0" fontId="0" fillId="0" borderId="0" xfId="0" applyNumberFormat="1" applyFont="1" applyBorder="1" applyAlignment="1" applyProtection="1">
      <alignment horizontal="left" vertical="top" wrapText="1"/>
      <protection/>
    </xf>
    <xf numFmtId="0" fontId="3" fillId="0" borderId="13" xfId="0" applyFont="1" applyBorder="1" applyAlignment="1">
      <alignment horizontal="center"/>
    </xf>
    <xf numFmtId="0" fontId="3" fillId="0" borderId="0" xfId="0" applyFont="1" applyBorder="1" applyAlignment="1">
      <alignment horizontal="center"/>
    </xf>
    <xf numFmtId="0" fontId="1" fillId="0" borderId="0" xfId="0" applyFont="1" applyBorder="1" applyAlignment="1">
      <alignment horizontal="center" vertical="center" wrapText="1"/>
    </xf>
    <xf numFmtId="1" fontId="2" fillId="0" borderId="0" xfId="0" applyNumberFormat="1" applyFont="1" applyBorder="1" applyAlignment="1">
      <alignment horizontal="right"/>
    </xf>
    <xf numFmtId="0" fontId="0" fillId="0" borderId="0" xfId="0" applyBorder="1" applyAlignment="1">
      <alignment horizontal="right"/>
    </xf>
    <xf numFmtId="0" fontId="0" fillId="0" borderId="0" xfId="0" applyBorder="1" applyAlignment="1">
      <alignment horizontal="center"/>
    </xf>
    <xf numFmtId="1" fontId="0" fillId="0" borderId="0" xfId="0" applyNumberFormat="1" applyFont="1" applyBorder="1" applyAlignment="1">
      <alignment horizontal="right"/>
    </xf>
    <xf numFmtId="0" fontId="0" fillId="0" borderId="0" xfId="0" applyFont="1" applyBorder="1" applyAlignment="1">
      <alignment horizontal="right"/>
    </xf>
    <xf numFmtId="1" fontId="0" fillId="0" borderId="0" xfId="0" applyNumberFormat="1" applyFill="1" applyBorder="1" applyAlignment="1">
      <alignment horizontal="right"/>
    </xf>
    <xf numFmtId="1" fontId="1" fillId="0" borderId="0" xfId="0" applyNumberFormat="1" applyFont="1" applyBorder="1" applyAlignment="1">
      <alignment horizontal="right"/>
    </xf>
    <xf numFmtId="2"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9" fillId="0" borderId="13" xfId="0" applyFont="1" applyFill="1" applyBorder="1" applyAlignment="1" applyProtection="1">
      <alignment horizontal="left" vertical="top"/>
      <protection/>
    </xf>
    <xf numFmtId="0" fontId="9" fillId="0" borderId="0" xfId="0" applyFont="1" applyFill="1" applyBorder="1" applyAlignment="1" applyProtection="1">
      <alignment horizontal="left" vertical="top"/>
      <protection/>
    </xf>
    <xf numFmtId="0" fontId="10" fillId="0" borderId="0" xfId="0" applyFont="1" applyFill="1" applyBorder="1" applyAlignment="1" applyProtection="1">
      <alignment horizontal="left" vertical="top"/>
      <protection/>
    </xf>
    <xf numFmtId="0" fontId="30" fillId="0" borderId="16" xfId="0" applyFont="1" applyBorder="1" applyAlignment="1">
      <alignment horizontal="center" vertical="top"/>
    </xf>
    <xf numFmtId="0" fontId="30" fillId="0" borderId="14" xfId="0" applyFont="1" applyBorder="1" applyAlignment="1">
      <alignment horizontal="center" vertical="top"/>
    </xf>
    <xf numFmtId="0" fontId="10" fillId="0" borderId="0" xfId="57" applyFont="1" applyBorder="1" applyAlignment="1">
      <alignment horizontal="left" vertical="center" wrapText="1"/>
      <protection/>
    </xf>
    <xf numFmtId="14" fontId="10" fillId="0" borderId="0" xfId="0" applyNumberFormat="1" applyFont="1" applyFill="1" applyBorder="1" applyAlignment="1" applyProtection="1">
      <alignment horizontal="left" vertical="top"/>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2 2 2" xfId="59"/>
    <cellStyle name="Normal 2 2_new CMB" xfId="60"/>
    <cellStyle name="Normal 3" xfId="61"/>
    <cellStyle name="Normal 35" xfId="62"/>
    <cellStyle name="Note" xfId="63"/>
    <cellStyle name="Output" xfId="64"/>
    <cellStyle name="Percent" xfId="65"/>
    <cellStyle name="Title" xfId="66"/>
    <cellStyle name="Total" xfId="67"/>
    <cellStyle name="Warning Text" xfId="68"/>
  </cellStyles>
  <dxfs count="2">
    <dxf>
      <fill>
        <patternFill>
          <bgColor rgb="FFFFFFCC"/>
        </patternFill>
      </fill>
      <border/>
    </dxf>
    <dxf>
      <fill>
        <patternFill>
          <fgColor rgb="FFFFFFCC"/>
          <bgColor rgb="FFFFFF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0</xdr:row>
      <xdr:rowOff>95250</xdr:rowOff>
    </xdr:from>
    <xdr:to>
      <xdr:col>2</xdr:col>
      <xdr:colOff>1295400</xdr:colOff>
      <xdr:row>0</xdr:row>
      <xdr:rowOff>1371600</xdr:rowOff>
    </xdr:to>
    <xdr:pic>
      <xdr:nvPicPr>
        <xdr:cNvPr id="1" name="Picture 3"/>
        <xdr:cNvPicPr preferRelativeResize="1">
          <a:picLocks noChangeAspect="1"/>
        </xdr:cNvPicPr>
      </xdr:nvPicPr>
      <xdr:blipFill>
        <a:blip r:embed="rId1"/>
        <a:stretch>
          <a:fillRect/>
        </a:stretch>
      </xdr:blipFill>
      <xdr:spPr>
        <a:xfrm>
          <a:off x="1581150" y="95250"/>
          <a:ext cx="1257300"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406"/>
  <sheetViews>
    <sheetView zoomScalePageLayoutView="0" workbookViewId="0" topLeftCell="A205">
      <selection activeCell="B229" sqref="B229:C231"/>
    </sheetView>
  </sheetViews>
  <sheetFormatPr defaultColWidth="9.140625" defaultRowHeight="12.75"/>
  <cols>
    <col min="1" max="1" width="8.57421875" style="0" customWidth="1"/>
    <col min="3" max="3" width="27.7109375" style="0" customWidth="1"/>
    <col min="4" max="4" width="5.28125" style="0" customWidth="1"/>
    <col min="5" max="5" width="6.8515625" style="0" customWidth="1"/>
    <col min="6" max="6" width="8.28125" style="0" customWidth="1"/>
    <col min="7" max="7" width="9.421875" style="0" customWidth="1"/>
    <col min="9" max="9" width="11.57421875" style="0" customWidth="1"/>
  </cols>
  <sheetData>
    <row r="1" spans="1:9" ht="51.75" customHeight="1">
      <c r="A1" s="180" t="s">
        <v>0</v>
      </c>
      <c r="B1" s="180"/>
      <c r="C1" s="180"/>
      <c r="D1" s="1" t="s">
        <v>1</v>
      </c>
      <c r="E1" s="181" t="s">
        <v>15</v>
      </c>
      <c r="F1" s="181"/>
      <c r="G1" s="181"/>
      <c r="H1" s="181"/>
      <c r="I1" s="181"/>
    </row>
    <row r="2" spans="1:9" ht="24.75" customHeight="1">
      <c r="A2" s="180" t="s">
        <v>2</v>
      </c>
      <c r="B2" s="180"/>
      <c r="C2" s="180"/>
      <c r="D2" s="1" t="s">
        <v>1</v>
      </c>
      <c r="E2" s="180" t="s">
        <v>3</v>
      </c>
      <c r="F2" s="180"/>
      <c r="G2" s="180"/>
      <c r="H2" s="180"/>
      <c r="I2" s="180"/>
    </row>
    <row r="3" spans="1:9" ht="24.75" customHeight="1">
      <c r="A3" s="180" t="s">
        <v>4</v>
      </c>
      <c r="B3" s="180"/>
      <c r="C3" s="180"/>
      <c r="D3" s="1" t="s">
        <v>1</v>
      </c>
      <c r="E3" s="180" t="s">
        <v>46</v>
      </c>
      <c r="F3" s="180"/>
      <c r="G3" s="180"/>
      <c r="H3" s="180"/>
      <c r="I3" s="180"/>
    </row>
    <row r="4" spans="1:9" ht="24.75" customHeight="1">
      <c r="A4" s="180" t="s">
        <v>178</v>
      </c>
      <c r="B4" s="180"/>
      <c r="C4" s="180"/>
      <c r="D4" s="1" t="s">
        <v>1</v>
      </c>
      <c r="E4" s="180" t="s">
        <v>181</v>
      </c>
      <c r="F4" s="180"/>
      <c r="G4" s="180"/>
      <c r="H4" s="180"/>
      <c r="I4" s="180"/>
    </row>
    <row r="5" spans="1:9" ht="24.75" customHeight="1">
      <c r="A5" s="180" t="s">
        <v>6</v>
      </c>
      <c r="B5" s="180"/>
      <c r="C5" s="180"/>
      <c r="D5" s="1" t="s">
        <v>1</v>
      </c>
      <c r="E5" s="180" t="s">
        <v>22</v>
      </c>
      <c r="F5" s="180"/>
      <c r="G5" s="180"/>
      <c r="H5" s="180"/>
      <c r="I5" s="180"/>
    </row>
    <row r="6" spans="1:9" ht="24.75" customHeight="1">
      <c r="A6" s="180" t="s">
        <v>7</v>
      </c>
      <c r="B6" s="180"/>
      <c r="C6" s="180"/>
      <c r="D6" s="1" t="s">
        <v>1</v>
      </c>
      <c r="E6" s="180" t="s">
        <v>8</v>
      </c>
      <c r="F6" s="180"/>
      <c r="G6" s="180"/>
      <c r="H6" s="180"/>
      <c r="I6" s="180"/>
    </row>
    <row r="7" spans="1:9" ht="19.5" customHeight="1">
      <c r="A7" s="194" t="s">
        <v>103</v>
      </c>
      <c r="B7" s="195"/>
      <c r="C7" s="195"/>
      <c r="D7" s="195"/>
      <c r="E7" s="195"/>
      <c r="F7" s="195"/>
      <c r="G7" s="195"/>
      <c r="H7" s="195"/>
      <c r="I7" s="196"/>
    </row>
    <row r="8" spans="1:9" ht="33" customHeight="1">
      <c r="A8" s="1" t="s">
        <v>9</v>
      </c>
      <c r="B8" s="211" t="s">
        <v>179</v>
      </c>
      <c r="C8" s="211"/>
      <c r="D8" s="205" t="s">
        <v>11</v>
      </c>
      <c r="E8" s="205"/>
      <c r="F8" s="1" t="s">
        <v>12</v>
      </c>
      <c r="G8" s="1" t="s">
        <v>16</v>
      </c>
      <c r="H8" s="1" t="s">
        <v>13</v>
      </c>
      <c r="I8" s="1" t="s">
        <v>14</v>
      </c>
    </row>
    <row r="9" spans="1:9" ht="228" customHeight="1">
      <c r="A9" s="3">
        <v>1.18</v>
      </c>
      <c r="B9" s="209" t="s">
        <v>21</v>
      </c>
      <c r="C9" s="210"/>
      <c r="D9" s="2"/>
      <c r="E9" s="2"/>
      <c r="F9" s="2"/>
      <c r="G9" s="2"/>
      <c r="H9" s="2"/>
      <c r="I9" s="2"/>
    </row>
    <row r="10" spans="1:9" ht="24.75" customHeight="1">
      <c r="A10" s="3"/>
      <c r="B10" s="185" t="s">
        <v>104</v>
      </c>
      <c r="C10" s="186"/>
      <c r="D10" s="202" t="s">
        <v>105</v>
      </c>
      <c r="E10" s="203"/>
      <c r="F10" s="203"/>
      <c r="G10" s="203"/>
      <c r="H10" s="204"/>
      <c r="I10" s="27">
        <f>3.14*1.2*2.39*47.1</f>
        <v>424.15999200000005</v>
      </c>
    </row>
    <row r="11" spans="1:9" ht="19.5" customHeight="1">
      <c r="A11" s="2"/>
      <c r="B11" s="2"/>
      <c r="C11" s="2"/>
      <c r="D11" s="202" t="s">
        <v>75</v>
      </c>
      <c r="E11" s="203"/>
      <c r="F11" s="203"/>
      <c r="G11" s="203"/>
      <c r="H11" s="204"/>
      <c r="I11" s="27">
        <f>1*3.14*1.2*0.3*47.1</f>
        <v>53.241839999999996</v>
      </c>
    </row>
    <row r="12" spans="1:9" ht="19.5" customHeight="1">
      <c r="A12" s="2"/>
      <c r="B12" s="185" t="s">
        <v>169</v>
      </c>
      <c r="C12" s="186"/>
      <c r="D12" s="2"/>
      <c r="E12" s="2"/>
      <c r="F12" s="2"/>
      <c r="G12" s="2"/>
      <c r="H12" s="6" t="s">
        <v>23</v>
      </c>
      <c r="I12" s="27">
        <f>SUM(I10:I11)</f>
        <v>477.401832</v>
      </c>
    </row>
    <row r="13" spans="1:9" ht="12.75">
      <c r="A13" s="15"/>
      <c r="B13" s="15"/>
      <c r="C13" s="15"/>
      <c r="D13" s="15"/>
      <c r="E13" s="15"/>
      <c r="F13" s="15"/>
      <c r="G13" s="15"/>
      <c r="H13" s="15"/>
      <c r="I13" s="15"/>
    </row>
    <row r="14" spans="1:9" ht="20.25" customHeight="1">
      <c r="A14" s="15"/>
      <c r="B14" s="15"/>
      <c r="C14" s="15"/>
      <c r="D14" s="15"/>
      <c r="E14" s="15"/>
      <c r="F14" s="15"/>
      <c r="G14" s="15"/>
      <c r="H14" s="15"/>
      <c r="I14" s="15"/>
    </row>
    <row r="15" spans="1:9" ht="21.75" customHeight="1">
      <c r="A15" s="194" t="s">
        <v>103</v>
      </c>
      <c r="B15" s="195"/>
      <c r="C15" s="195"/>
      <c r="D15" s="195"/>
      <c r="E15" s="195"/>
      <c r="F15" s="195"/>
      <c r="G15" s="195"/>
      <c r="H15" s="195"/>
      <c r="I15" s="196"/>
    </row>
    <row r="16" spans="1:9" ht="24.75" customHeight="1">
      <c r="A16" s="1" t="s">
        <v>9</v>
      </c>
      <c r="B16" s="211" t="s">
        <v>10</v>
      </c>
      <c r="C16" s="211"/>
      <c r="D16" s="205" t="s">
        <v>11</v>
      </c>
      <c r="E16" s="205"/>
      <c r="F16" s="1" t="s">
        <v>12</v>
      </c>
      <c r="G16" s="1" t="s">
        <v>16</v>
      </c>
      <c r="H16" s="1" t="s">
        <v>13</v>
      </c>
      <c r="I16" s="1" t="s">
        <v>14</v>
      </c>
    </row>
    <row r="17" spans="1:9" ht="12.75">
      <c r="A17" s="2"/>
      <c r="B17" s="2"/>
      <c r="C17" s="2"/>
      <c r="D17" s="2"/>
      <c r="E17" s="2"/>
      <c r="F17" s="2"/>
      <c r="G17" s="2"/>
      <c r="H17" s="2"/>
      <c r="I17" s="2"/>
    </row>
    <row r="18" spans="1:9" ht="84" customHeight="1">
      <c r="A18" s="3">
        <v>1.07</v>
      </c>
      <c r="B18" s="185" t="s">
        <v>17</v>
      </c>
      <c r="C18" s="186"/>
      <c r="D18" s="2"/>
      <c r="E18" s="2"/>
      <c r="F18" s="2"/>
      <c r="G18" s="2"/>
      <c r="H18" s="2"/>
      <c r="I18" s="2"/>
    </row>
    <row r="19" spans="1:9" ht="19.5" customHeight="1">
      <c r="A19" s="2"/>
      <c r="B19" s="185" t="s">
        <v>106</v>
      </c>
      <c r="C19" s="186"/>
      <c r="D19" s="2"/>
      <c r="E19" s="2"/>
      <c r="F19" s="2"/>
      <c r="G19" s="2"/>
      <c r="H19" s="2"/>
      <c r="I19" s="2"/>
    </row>
    <row r="20" spans="1:9" ht="19.5" customHeight="1">
      <c r="A20" s="2">
        <v>1</v>
      </c>
      <c r="B20" s="185" t="s">
        <v>107</v>
      </c>
      <c r="C20" s="186"/>
      <c r="D20" s="197" t="s">
        <v>48</v>
      </c>
      <c r="E20" s="198"/>
      <c r="F20" s="7" t="s">
        <v>49</v>
      </c>
      <c r="G20" s="12" t="s">
        <v>50</v>
      </c>
      <c r="H20" s="12" t="s">
        <v>51</v>
      </c>
      <c r="I20" s="12" t="s">
        <v>52</v>
      </c>
    </row>
    <row r="21" spans="1:9" ht="19.5" customHeight="1">
      <c r="A21" s="2"/>
      <c r="B21" s="185" t="s">
        <v>53</v>
      </c>
      <c r="C21" s="186"/>
      <c r="D21" s="2">
        <v>1</v>
      </c>
      <c r="E21" s="2">
        <v>24</v>
      </c>
      <c r="F21" s="22">
        <v>16.15</v>
      </c>
      <c r="G21" s="5" t="s">
        <v>47</v>
      </c>
      <c r="H21" s="5" t="s">
        <v>47</v>
      </c>
      <c r="I21" s="4">
        <f>E21*F21</f>
        <v>387.59999999999997</v>
      </c>
    </row>
    <row r="22" spans="1:9" ht="19.5" customHeight="1">
      <c r="A22" s="2"/>
      <c r="B22" s="185" t="s">
        <v>53</v>
      </c>
      <c r="C22" s="186"/>
      <c r="D22" s="2">
        <v>1</v>
      </c>
      <c r="E22" s="2">
        <v>8</v>
      </c>
      <c r="F22" s="2">
        <v>13.85</v>
      </c>
      <c r="G22" s="5" t="s">
        <v>47</v>
      </c>
      <c r="H22" s="5" t="s">
        <v>47</v>
      </c>
      <c r="I22" s="4">
        <f>E22*F22</f>
        <v>110.8</v>
      </c>
    </row>
    <row r="23" spans="1:9" ht="19.5" customHeight="1">
      <c r="A23" s="2"/>
      <c r="B23" s="185" t="s">
        <v>54</v>
      </c>
      <c r="C23" s="186"/>
      <c r="D23" s="2">
        <v>1</v>
      </c>
      <c r="E23" s="2">
        <v>32</v>
      </c>
      <c r="F23" s="4">
        <v>1.98</v>
      </c>
      <c r="G23" s="5" t="s">
        <v>47</v>
      </c>
      <c r="H23" s="5" t="s">
        <v>47</v>
      </c>
      <c r="I23" s="4">
        <f>E23*F23</f>
        <v>63.36</v>
      </c>
    </row>
    <row r="24" spans="1:9" ht="19.5" customHeight="1">
      <c r="A24" s="2"/>
      <c r="B24" s="185" t="s">
        <v>55</v>
      </c>
      <c r="C24" s="186"/>
      <c r="D24" s="2">
        <v>1</v>
      </c>
      <c r="E24" s="2">
        <v>16</v>
      </c>
      <c r="F24" s="4">
        <v>3.35</v>
      </c>
      <c r="G24" s="5" t="s">
        <v>47</v>
      </c>
      <c r="H24" s="4">
        <f>E24*F24</f>
        <v>53.6</v>
      </c>
      <c r="I24" s="5" t="s">
        <v>47</v>
      </c>
    </row>
    <row r="25" spans="1:9" ht="19.5" customHeight="1">
      <c r="A25" s="2"/>
      <c r="B25" s="185" t="s">
        <v>68</v>
      </c>
      <c r="C25" s="186"/>
      <c r="D25" s="2">
        <v>1</v>
      </c>
      <c r="E25" s="2">
        <v>4</v>
      </c>
      <c r="F25" s="4">
        <v>0.98</v>
      </c>
      <c r="G25" s="5" t="s">
        <v>47</v>
      </c>
      <c r="H25" s="4">
        <f>E25*F25</f>
        <v>3.92</v>
      </c>
      <c r="I25" s="5" t="s">
        <v>47</v>
      </c>
    </row>
    <row r="26" spans="1:9" ht="19.5" customHeight="1">
      <c r="A26" s="2"/>
      <c r="B26" s="185" t="s">
        <v>78</v>
      </c>
      <c r="C26" s="186"/>
      <c r="D26" s="2">
        <v>1</v>
      </c>
      <c r="E26" s="2">
        <v>1</v>
      </c>
      <c r="F26" s="4">
        <v>1</v>
      </c>
      <c r="G26" s="5"/>
      <c r="H26" s="4">
        <v>1</v>
      </c>
      <c r="I26" s="5"/>
    </row>
    <row r="27" spans="1:9" ht="19.5" customHeight="1">
      <c r="A27" s="2"/>
      <c r="B27" s="185" t="s">
        <v>56</v>
      </c>
      <c r="C27" s="186"/>
      <c r="D27" s="2">
        <v>1</v>
      </c>
      <c r="E27" s="2">
        <v>27</v>
      </c>
      <c r="F27" s="4">
        <v>12.2</v>
      </c>
      <c r="G27" s="5">
        <f>E27*F27</f>
        <v>329.4</v>
      </c>
      <c r="H27" s="5" t="s">
        <v>47</v>
      </c>
      <c r="I27" s="5" t="s">
        <v>47</v>
      </c>
    </row>
    <row r="28" spans="1:9" ht="19.5" customHeight="1">
      <c r="A28" s="2"/>
      <c r="B28" s="10"/>
      <c r="C28" s="11"/>
      <c r="D28" s="2"/>
      <c r="E28" s="2"/>
      <c r="F28" s="4"/>
      <c r="G28" s="26">
        <f>SUM(G21:G27)</f>
        <v>329.4</v>
      </c>
      <c r="H28" s="26">
        <f>SUM(H21:H27)</f>
        <v>58.52</v>
      </c>
      <c r="I28" s="26">
        <f>SUM(I21:I27)</f>
        <v>561.76</v>
      </c>
    </row>
    <row r="29" spans="1:9" ht="19.5" customHeight="1">
      <c r="A29" s="2"/>
      <c r="B29" s="10"/>
      <c r="C29" s="11"/>
      <c r="D29" s="2"/>
      <c r="E29" s="2"/>
      <c r="F29" s="4"/>
      <c r="G29" s="5" t="s">
        <v>49</v>
      </c>
      <c r="H29" s="4" t="s">
        <v>49</v>
      </c>
      <c r="I29" s="5" t="s">
        <v>49</v>
      </c>
    </row>
    <row r="30" spans="1:9" ht="19.5" customHeight="1">
      <c r="A30" s="2"/>
      <c r="B30" s="185" t="s">
        <v>57</v>
      </c>
      <c r="C30" s="186"/>
      <c r="D30" s="2"/>
      <c r="E30" s="13" t="s">
        <v>99</v>
      </c>
      <c r="F30" s="4"/>
      <c r="G30" s="5"/>
      <c r="H30" s="4"/>
      <c r="I30" s="23">
        <f>I28*6.31</f>
        <v>3544.7056</v>
      </c>
    </row>
    <row r="31" spans="1:9" ht="19.5" customHeight="1">
      <c r="A31" s="2"/>
      <c r="B31" s="185" t="s">
        <v>58</v>
      </c>
      <c r="C31" s="186"/>
      <c r="D31" s="2"/>
      <c r="E31" s="6" t="s">
        <v>76</v>
      </c>
      <c r="F31" s="4"/>
      <c r="G31" s="5"/>
      <c r="H31" s="4"/>
      <c r="I31" s="23">
        <f>H28*1.58</f>
        <v>92.4616</v>
      </c>
    </row>
    <row r="32" spans="1:9" ht="19.5" customHeight="1">
      <c r="A32" s="2"/>
      <c r="B32" s="185" t="s">
        <v>59</v>
      </c>
      <c r="C32" s="186"/>
      <c r="D32" s="2"/>
      <c r="E32" s="6" t="s">
        <v>108</v>
      </c>
      <c r="F32" s="4"/>
      <c r="G32" s="5"/>
      <c r="H32" s="4"/>
      <c r="I32" s="23">
        <f>G28*0.617</f>
        <v>203.23979999999997</v>
      </c>
    </row>
    <row r="33" spans="1:9" ht="19.5" customHeight="1">
      <c r="A33" s="2"/>
      <c r="B33" s="185" t="s">
        <v>168</v>
      </c>
      <c r="C33" s="186"/>
      <c r="D33" s="2"/>
      <c r="E33" s="2"/>
      <c r="F33" s="4"/>
      <c r="G33" s="5"/>
      <c r="H33" s="13" t="s">
        <v>77</v>
      </c>
      <c r="I33" s="23">
        <f>SUM(I30:I32)</f>
        <v>3840.4069999999997</v>
      </c>
    </row>
    <row r="34" spans="1:9" ht="81.75" customHeight="1">
      <c r="A34" s="8">
        <v>1.08</v>
      </c>
      <c r="B34" s="185" t="s">
        <v>24</v>
      </c>
      <c r="C34" s="186"/>
      <c r="D34" s="2"/>
      <c r="E34" s="2"/>
      <c r="F34" s="4"/>
      <c r="G34" s="5"/>
      <c r="H34" s="13"/>
      <c r="I34" s="13"/>
    </row>
    <row r="35" spans="1:9" ht="19.5" customHeight="1">
      <c r="A35" s="2"/>
      <c r="B35" s="185" t="s">
        <v>18</v>
      </c>
      <c r="C35" s="186"/>
      <c r="D35" s="2"/>
      <c r="E35" s="2"/>
      <c r="F35" s="2"/>
      <c r="G35" s="2"/>
      <c r="H35" s="2"/>
      <c r="I35" s="2"/>
    </row>
    <row r="36" spans="1:9" ht="24.75" customHeight="1">
      <c r="A36" s="2"/>
      <c r="B36" s="185" t="s">
        <v>109</v>
      </c>
      <c r="C36" s="186"/>
      <c r="D36" s="2">
        <f>E27</f>
        <v>27</v>
      </c>
      <c r="E36" s="4">
        <f>F27</f>
        <v>12.2</v>
      </c>
      <c r="F36" s="6" t="s">
        <v>69</v>
      </c>
      <c r="G36" s="2"/>
      <c r="H36" s="2"/>
      <c r="I36" s="27">
        <f>D36*E36*0.617</f>
        <v>203.23979999999997</v>
      </c>
    </row>
    <row r="37" spans="1:9" ht="19.5" customHeight="1">
      <c r="A37" s="2"/>
      <c r="B37" s="185" t="s">
        <v>168</v>
      </c>
      <c r="C37" s="186"/>
      <c r="D37" s="2"/>
      <c r="E37" s="4"/>
      <c r="F37" s="6"/>
      <c r="G37" s="2"/>
      <c r="H37" s="6" t="s">
        <v>79</v>
      </c>
      <c r="I37" s="27">
        <f>I36</f>
        <v>203.23979999999997</v>
      </c>
    </row>
    <row r="38" spans="1:9" ht="19.5" customHeight="1">
      <c r="A38" s="2"/>
      <c r="B38" s="185" t="s">
        <v>19</v>
      </c>
      <c r="C38" s="186"/>
      <c r="D38" s="2"/>
      <c r="E38" s="2"/>
      <c r="F38" s="2"/>
      <c r="G38" s="2"/>
      <c r="H38" s="2"/>
      <c r="I38" s="2"/>
    </row>
    <row r="39" spans="1:9" ht="24" customHeight="1">
      <c r="A39" s="2"/>
      <c r="B39" s="185" t="s">
        <v>110</v>
      </c>
      <c r="C39" s="186"/>
      <c r="D39" s="2">
        <f aca="true" t="shared" si="0" ref="D39:E41">E24</f>
        <v>16</v>
      </c>
      <c r="E39" s="4">
        <f t="shared" si="0"/>
        <v>3.35</v>
      </c>
      <c r="F39" s="6" t="s">
        <v>60</v>
      </c>
      <c r="G39" s="2"/>
      <c r="H39" s="2"/>
      <c r="I39" s="27">
        <f>D39*E39*1.58</f>
        <v>84.688</v>
      </c>
    </row>
    <row r="40" spans="1:9" ht="19.5" customHeight="1">
      <c r="A40" s="2"/>
      <c r="B40" s="185" t="s">
        <v>68</v>
      </c>
      <c r="C40" s="186"/>
      <c r="D40" s="2">
        <f t="shared" si="0"/>
        <v>4</v>
      </c>
      <c r="E40" s="4">
        <f t="shared" si="0"/>
        <v>0.98</v>
      </c>
      <c r="F40" s="6" t="s">
        <v>70</v>
      </c>
      <c r="G40" s="2"/>
      <c r="H40" s="2"/>
      <c r="I40" s="27">
        <f>D40*E40*1.58</f>
        <v>6.1936</v>
      </c>
    </row>
    <row r="41" spans="1:9" ht="19.5" customHeight="1">
      <c r="A41" s="2"/>
      <c r="B41" s="185" t="s">
        <v>78</v>
      </c>
      <c r="C41" s="186"/>
      <c r="D41" s="2">
        <f t="shared" si="0"/>
        <v>1</v>
      </c>
      <c r="E41" s="4">
        <f t="shared" si="0"/>
        <v>1</v>
      </c>
      <c r="F41" s="206" t="s">
        <v>80</v>
      </c>
      <c r="G41" s="207"/>
      <c r="H41" s="208"/>
      <c r="I41" s="27">
        <f>D41*E41*1.58</f>
        <v>1.58</v>
      </c>
    </row>
    <row r="42" spans="1:9" ht="19.5" customHeight="1">
      <c r="A42" s="2"/>
      <c r="B42" s="185" t="s">
        <v>168</v>
      </c>
      <c r="C42" s="186"/>
      <c r="D42" s="2"/>
      <c r="E42" s="2"/>
      <c r="F42" s="6"/>
      <c r="G42" s="2"/>
      <c r="H42" s="6" t="s">
        <v>77</v>
      </c>
      <c r="I42" s="27">
        <f>SUM(I39:I41)</f>
        <v>92.4616</v>
      </c>
    </row>
    <row r="43" spans="1:9" ht="19.5" customHeight="1">
      <c r="A43" s="2"/>
      <c r="B43" s="185" t="s">
        <v>20</v>
      </c>
      <c r="C43" s="186"/>
      <c r="D43" s="2"/>
      <c r="E43" s="2"/>
      <c r="F43" s="2"/>
      <c r="G43" s="2"/>
      <c r="H43" s="2"/>
      <c r="I43" s="2"/>
    </row>
    <row r="44" spans="1:9" ht="19.5" customHeight="1">
      <c r="A44" s="2"/>
      <c r="B44" s="185" t="s">
        <v>111</v>
      </c>
      <c r="C44" s="186"/>
      <c r="D44" s="2"/>
      <c r="E44" s="2"/>
      <c r="F44" s="6"/>
      <c r="G44" s="2"/>
      <c r="H44" s="2"/>
      <c r="I44" s="6"/>
    </row>
    <row r="45" spans="1:9" ht="19.5" customHeight="1">
      <c r="A45" s="2"/>
      <c r="B45" s="185" t="s">
        <v>53</v>
      </c>
      <c r="C45" s="186"/>
      <c r="D45" s="2">
        <f aca="true" t="shared" si="1" ref="D45:E47">E21</f>
        <v>24</v>
      </c>
      <c r="E45" s="4">
        <f t="shared" si="1"/>
        <v>16.15</v>
      </c>
      <c r="F45" s="13" t="s">
        <v>96</v>
      </c>
      <c r="G45" s="4"/>
      <c r="H45" s="5"/>
      <c r="I45" s="29">
        <f>D45*E45*6.31</f>
        <v>2445.756</v>
      </c>
    </row>
    <row r="46" spans="1:9" ht="19.5" customHeight="1">
      <c r="A46" s="2"/>
      <c r="B46" s="185" t="s">
        <v>53</v>
      </c>
      <c r="C46" s="186"/>
      <c r="D46" s="2">
        <f t="shared" si="1"/>
        <v>8</v>
      </c>
      <c r="E46" s="2">
        <f t="shared" si="1"/>
        <v>13.85</v>
      </c>
      <c r="F46" s="13" t="s">
        <v>98</v>
      </c>
      <c r="G46" s="4"/>
      <c r="H46" s="5"/>
      <c r="I46" s="29">
        <f>D46*E46*6.31</f>
        <v>699.1479999999999</v>
      </c>
    </row>
    <row r="47" spans="1:9" ht="19.5" customHeight="1">
      <c r="A47" s="2"/>
      <c r="B47" s="185" t="s">
        <v>54</v>
      </c>
      <c r="C47" s="186"/>
      <c r="D47" s="2">
        <f t="shared" si="1"/>
        <v>32</v>
      </c>
      <c r="E47" s="4">
        <f t="shared" si="1"/>
        <v>1.98</v>
      </c>
      <c r="F47" s="199" t="s">
        <v>93</v>
      </c>
      <c r="G47" s="200"/>
      <c r="H47" s="201"/>
      <c r="I47" s="29">
        <f>D47*E47*6.31</f>
        <v>399.80159999999995</v>
      </c>
    </row>
    <row r="48" spans="1:9" ht="19.5" customHeight="1">
      <c r="A48" s="2"/>
      <c r="B48" s="185" t="s">
        <v>168</v>
      </c>
      <c r="C48" s="186"/>
      <c r="D48" s="2"/>
      <c r="E48" s="4"/>
      <c r="F48" s="6"/>
      <c r="G48" s="2"/>
      <c r="H48" s="6" t="s">
        <v>79</v>
      </c>
      <c r="I48" s="25">
        <f>SUM(I45:I47)</f>
        <v>3544.7055999999993</v>
      </c>
    </row>
    <row r="49" spans="1:9" ht="229.5" customHeight="1">
      <c r="A49" s="3">
        <v>1.18</v>
      </c>
      <c r="B49" s="209" t="s">
        <v>21</v>
      </c>
      <c r="C49" s="210"/>
      <c r="D49" s="2"/>
      <c r="E49" s="2"/>
      <c r="F49" s="2"/>
      <c r="G49" s="2"/>
      <c r="H49" s="2"/>
      <c r="I49" s="2"/>
    </row>
    <row r="50" spans="1:9" ht="27.75" customHeight="1">
      <c r="A50" s="3"/>
      <c r="B50" s="185" t="s">
        <v>112</v>
      </c>
      <c r="C50" s="186"/>
      <c r="D50" s="202" t="s">
        <v>113</v>
      </c>
      <c r="E50" s="203"/>
      <c r="F50" s="203"/>
      <c r="G50" s="203"/>
      <c r="H50" s="204"/>
      <c r="I50" s="27">
        <f>3.14*1.2*2.6*47.1</f>
        <v>461.42928</v>
      </c>
    </row>
    <row r="51" spans="1:9" ht="19.5" customHeight="1">
      <c r="A51" s="2"/>
      <c r="B51" s="2"/>
      <c r="C51" s="2"/>
      <c r="D51" s="202" t="s">
        <v>101</v>
      </c>
      <c r="E51" s="203"/>
      <c r="F51" s="203"/>
      <c r="G51" s="203"/>
      <c r="H51" s="204"/>
      <c r="I51" s="27">
        <f>1*3.14*1.2*0.3*47.1</f>
        <v>53.241839999999996</v>
      </c>
    </row>
    <row r="52" spans="1:9" ht="19.5" customHeight="1">
      <c r="A52" s="2"/>
      <c r="B52" s="185" t="s">
        <v>169</v>
      </c>
      <c r="C52" s="186"/>
      <c r="D52" s="2"/>
      <c r="E52" s="2"/>
      <c r="F52" s="2"/>
      <c r="G52" s="2"/>
      <c r="H52" s="6" t="s">
        <v>79</v>
      </c>
      <c r="I52" s="27">
        <f>I50+I51</f>
        <v>514.67112</v>
      </c>
    </row>
    <row r="53" spans="1:9" ht="19.5" customHeight="1">
      <c r="A53" s="15"/>
      <c r="B53" s="17"/>
      <c r="C53" s="17"/>
      <c r="D53" s="15"/>
      <c r="E53" s="15"/>
      <c r="F53" s="15"/>
      <c r="G53" s="15"/>
      <c r="H53" s="19"/>
      <c r="I53" s="40"/>
    </row>
    <row r="54" spans="1:9" ht="19.5" customHeight="1">
      <c r="A54" s="15"/>
      <c r="B54" s="17"/>
      <c r="C54" s="17"/>
      <c r="D54" s="15"/>
      <c r="E54" s="15"/>
      <c r="F54" s="15"/>
      <c r="G54" s="15"/>
      <c r="H54" s="19"/>
      <c r="I54" s="40"/>
    </row>
    <row r="55" spans="1:9" ht="19.5" customHeight="1">
      <c r="A55" s="15"/>
      <c r="B55" s="17"/>
      <c r="C55" s="17"/>
      <c r="D55" s="15"/>
      <c r="E55" s="15"/>
      <c r="F55" s="15"/>
      <c r="G55" s="15"/>
      <c r="H55" s="19"/>
      <c r="I55" s="40"/>
    </row>
    <row r="56" spans="1:9" ht="19.5" customHeight="1">
      <c r="A56" s="15"/>
      <c r="B56" s="17"/>
      <c r="C56" s="17"/>
      <c r="D56" s="15"/>
      <c r="E56" s="15"/>
      <c r="F56" s="15"/>
      <c r="G56" s="15"/>
      <c r="H56" s="19"/>
      <c r="I56" s="40"/>
    </row>
    <row r="57" spans="1:9" ht="19.5" customHeight="1">
      <c r="A57" s="15"/>
      <c r="B57" s="17"/>
      <c r="C57" s="17"/>
      <c r="D57" s="15"/>
      <c r="E57" s="15"/>
      <c r="F57" s="15"/>
      <c r="G57" s="15"/>
      <c r="H57" s="19"/>
      <c r="I57" s="40"/>
    </row>
    <row r="58" spans="1:9" ht="19.5" customHeight="1">
      <c r="A58" s="15"/>
      <c r="B58" s="17"/>
      <c r="C58" s="17"/>
      <c r="D58" s="15"/>
      <c r="E58" s="15"/>
      <c r="F58" s="15"/>
      <c r="G58" s="15"/>
      <c r="H58" s="19"/>
      <c r="I58" s="40"/>
    </row>
    <row r="59" spans="1:9" ht="19.5" customHeight="1">
      <c r="A59" s="15"/>
      <c r="B59" s="17"/>
      <c r="C59" s="17"/>
      <c r="D59" s="15"/>
      <c r="E59" s="15"/>
      <c r="F59" s="15"/>
      <c r="G59" s="15"/>
      <c r="H59" s="19"/>
      <c r="I59" s="40"/>
    </row>
    <row r="60" spans="1:9" ht="19.5" customHeight="1">
      <c r="A60" s="15"/>
      <c r="B60" s="17"/>
      <c r="C60" s="17"/>
      <c r="D60" s="15"/>
      <c r="E60" s="15"/>
      <c r="F60" s="15"/>
      <c r="G60" s="15"/>
      <c r="H60" s="19"/>
      <c r="I60" s="40"/>
    </row>
    <row r="61" spans="1:9" ht="19.5" customHeight="1">
      <c r="A61" s="15"/>
      <c r="B61" s="17"/>
      <c r="C61" s="17"/>
      <c r="D61" s="15"/>
      <c r="E61" s="18"/>
      <c r="F61" s="19"/>
      <c r="G61" s="15"/>
      <c r="H61" s="19"/>
      <c r="I61" s="19"/>
    </row>
    <row r="62" spans="1:9" ht="19.5" customHeight="1">
      <c r="A62" s="15"/>
      <c r="B62" s="17"/>
      <c r="C62" s="17"/>
      <c r="D62" s="15"/>
      <c r="E62" s="18"/>
      <c r="F62" s="19"/>
      <c r="G62" s="15"/>
      <c r="H62" s="19"/>
      <c r="I62" s="19"/>
    </row>
    <row r="63" spans="1:9" ht="19.5" customHeight="1">
      <c r="A63" s="15"/>
      <c r="B63" s="17"/>
      <c r="C63" s="17"/>
      <c r="D63" s="15"/>
      <c r="E63" s="18"/>
      <c r="F63" s="19"/>
      <c r="G63" s="15"/>
      <c r="H63" s="19"/>
      <c r="I63" s="19"/>
    </row>
    <row r="64" spans="1:9" ht="19.5" customHeight="1">
      <c r="A64" s="15"/>
      <c r="B64" s="17"/>
      <c r="C64" s="17"/>
      <c r="D64" s="15"/>
      <c r="E64" s="18"/>
      <c r="F64" s="19"/>
      <c r="G64" s="15"/>
      <c r="H64" s="19"/>
      <c r="I64" s="19"/>
    </row>
    <row r="65" spans="1:9" ht="19.5" customHeight="1">
      <c r="A65" s="194" t="s">
        <v>114</v>
      </c>
      <c r="B65" s="195"/>
      <c r="C65" s="195"/>
      <c r="D65" s="195"/>
      <c r="E65" s="195"/>
      <c r="F65" s="195"/>
      <c r="G65" s="195"/>
      <c r="H65" s="195"/>
      <c r="I65" s="196"/>
    </row>
    <row r="66" spans="1:9" ht="27.75" customHeight="1">
      <c r="A66" s="1" t="s">
        <v>9</v>
      </c>
      <c r="B66" s="211" t="s">
        <v>10</v>
      </c>
      <c r="C66" s="211"/>
      <c r="D66" s="205" t="s">
        <v>11</v>
      </c>
      <c r="E66" s="205"/>
      <c r="F66" s="1" t="s">
        <v>12</v>
      </c>
      <c r="G66" s="1" t="s">
        <v>16</v>
      </c>
      <c r="H66" s="1" t="s">
        <v>13</v>
      </c>
      <c r="I66" s="1" t="s">
        <v>14</v>
      </c>
    </row>
    <row r="67" spans="1:9" ht="19.5" customHeight="1">
      <c r="A67" s="2"/>
      <c r="B67" s="2"/>
      <c r="C67" s="2"/>
      <c r="D67" s="2"/>
      <c r="E67" s="2"/>
      <c r="F67" s="2"/>
      <c r="G67" s="2"/>
      <c r="H67" s="2"/>
      <c r="I67" s="2"/>
    </row>
    <row r="68" spans="1:9" ht="81" customHeight="1">
      <c r="A68" s="3">
        <v>1.07</v>
      </c>
      <c r="B68" s="185" t="s">
        <v>17</v>
      </c>
      <c r="C68" s="186"/>
      <c r="D68" s="2"/>
      <c r="E68" s="2"/>
      <c r="F68" s="2"/>
      <c r="G68" s="2"/>
      <c r="H68" s="2"/>
      <c r="I68" s="2"/>
    </row>
    <row r="69" spans="1:9" ht="19.5" customHeight="1">
      <c r="A69" s="2"/>
      <c r="B69" s="185" t="s">
        <v>115</v>
      </c>
      <c r="C69" s="186"/>
      <c r="D69" s="2"/>
      <c r="E69" s="2"/>
      <c r="F69" s="2"/>
      <c r="G69" s="2"/>
      <c r="H69" s="2"/>
      <c r="I69" s="2"/>
    </row>
    <row r="70" spans="1:9" ht="19.5" customHeight="1">
      <c r="A70" s="2">
        <v>1</v>
      </c>
      <c r="B70" s="185" t="s">
        <v>116</v>
      </c>
      <c r="C70" s="186"/>
      <c r="D70" s="197" t="s">
        <v>48</v>
      </c>
      <c r="E70" s="198"/>
      <c r="F70" s="7" t="s">
        <v>49</v>
      </c>
      <c r="G70" s="12" t="s">
        <v>50</v>
      </c>
      <c r="H70" s="12" t="s">
        <v>51</v>
      </c>
      <c r="I70" s="12" t="s">
        <v>52</v>
      </c>
    </row>
    <row r="71" spans="1:9" ht="19.5" customHeight="1">
      <c r="A71" s="2"/>
      <c r="B71" s="185" t="s">
        <v>53</v>
      </c>
      <c r="C71" s="186"/>
      <c r="D71" s="2">
        <v>1</v>
      </c>
      <c r="E71" s="2">
        <v>24</v>
      </c>
      <c r="F71" s="2">
        <v>16.15</v>
      </c>
      <c r="G71" s="5" t="s">
        <v>47</v>
      </c>
      <c r="H71" s="5" t="s">
        <v>47</v>
      </c>
      <c r="I71" s="4">
        <f>E71*F71</f>
        <v>387.59999999999997</v>
      </c>
    </row>
    <row r="72" spans="1:9" ht="19.5" customHeight="1">
      <c r="A72" s="2"/>
      <c r="B72" s="185" t="s">
        <v>53</v>
      </c>
      <c r="C72" s="186"/>
      <c r="D72" s="2">
        <v>1</v>
      </c>
      <c r="E72" s="2">
        <v>8</v>
      </c>
      <c r="F72" s="2">
        <v>13.85</v>
      </c>
      <c r="G72" s="5" t="s">
        <v>47</v>
      </c>
      <c r="H72" s="5" t="s">
        <v>47</v>
      </c>
      <c r="I72" s="4">
        <f>E72*F72</f>
        <v>110.8</v>
      </c>
    </row>
    <row r="73" spans="1:9" ht="19.5" customHeight="1">
      <c r="A73" s="2"/>
      <c r="B73" s="185" t="s">
        <v>54</v>
      </c>
      <c r="C73" s="186"/>
      <c r="D73" s="2">
        <v>1</v>
      </c>
      <c r="E73" s="2">
        <v>32</v>
      </c>
      <c r="F73" s="4">
        <v>1.98</v>
      </c>
      <c r="G73" s="5" t="s">
        <v>47</v>
      </c>
      <c r="H73" s="5" t="s">
        <v>47</v>
      </c>
      <c r="I73" s="4">
        <f>E73*F73</f>
        <v>63.36</v>
      </c>
    </row>
    <row r="74" spans="1:9" ht="19.5" customHeight="1">
      <c r="A74" s="2"/>
      <c r="B74" s="185" t="s">
        <v>55</v>
      </c>
      <c r="C74" s="186"/>
      <c r="D74" s="2">
        <v>1</v>
      </c>
      <c r="E74" s="2">
        <v>16</v>
      </c>
      <c r="F74" s="4">
        <v>3.35</v>
      </c>
      <c r="G74" s="5" t="s">
        <v>47</v>
      </c>
      <c r="H74" s="4">
        <f>E74*F74</f>
        <v>53.6</v>
      </c>
      <c r="I74" s="5" t="s">
        <v>47</v>
      </c>
    </row>
    <row r="75" spans="1:9" ht="19.5" customHeight="1">
      <c r="A75" s="2"/>
      <c r="B75" s="185" t="s">
        <v>68</v>
      </c>
      <c r="C75" s="186"/>
      <c r="D75" s="2">
        <v>1</v>
      </c>
      <c r="E75" s="2">
        <v>4</v>
      </c>
      <c r="F75" s="4">
        <v>0.98</v>
      </c>
      <c r="G75" s="5" t="s">
        <v>47</v>
      </c>
      <c r="H75" s="4">
        <f>E75*F75</f>
        <v>3.92</v>
      </c>
      <c r="I75" s="5" t="s">
        <v>47</v>
      </c>
    </row>
    <row r="76" spans="1:9" ht="19.5" customHeight="1">
      <c r="A76" s="2"/>
      <c r="B76" s="185" t="s">
        <v>78</v>
      </c>
      <c r="C76" s="186"/>
      <c r="D76" s="2">
        <v>1</v>
      </c>
      <c r="E76" s="2">
        <v>1</v>
      </c>
      <c r="F76" s="4">
        <v>1</v>
      </c>
      <c r="G76" s="5"/>
      <c r="H76" s="4">
        <v>1</v>
      </c>
      <c r="I76" s="5"/>
    </row>
    <row r="77" spans="1:9" ht="19.5" customHeight="1">
      <c r="A77" s="2"/>
      <c r="B77" s="185" t="s">
        <v>56</v>
      </c>
      <c r="C77" s="186"/>
      <c r="D77" s="2">
        <v>1</v>
      </c>
      <c r="E77" s="2">
        <v>27</v>
      </c>
      <c r="F77" s="4">
        <v>12.2</v>
      </c>
      <c r="G77" s="5">
        <f>E77*F77</f>
        <v>329.4</v>
      </c>
      <c r="H77" s="5" t="s">
        <v>47</v>
      </c>
      <c r="I77" s="5" t="s">
        <v>47</v>
      </c>
    </row>
    <row r="78" spans="1:9" ht="19.5" customHeight="1">
      <c r="A78" s="2"/>
      <c r="B78" s="10"/>
      <c r="C78" s="11"/>
      <c r="D78" s="2"/>
      <c r="E78" s="2"/>
      <c r="F78" s="4"/>
      <c r="G78" s="26">
        <f>SUM(G71:G77)</f>
        <v>329.4</v>
      </c>
      <c r="H78" s="26">
        <f>SUM(H71:H77)</f>
        <v>58.52</v>
      </c>
      <c r="I78" s="26">
        <f>SUM(I71:I77)</f>
        <v>561.76</v>
      </c>
    </row>
    <row r="79" spans="1:9" ht="19.5" customHeight="1">
      <c r="A79" s="2"/>
      <c r="B79" s="10"/>
      <c r="C79" s="11"/>
      <c r="D79" s="2"/>
      <c r="E79" s="2"/>
      <c r="F79" s="4"/>
      <c r="G79" s="5" t="s">
        <v>49</v>
      </c>
      <c r="H79" s="4" t="s">
        <v>49</v>
      </c>
      <c r="I79" s="5" t="s">
        <v>49</v>
      </c>
    </row>
    <row r="80" spans="1:9" ht="19.5" customHeight="1">
      <c r="A80" s="2"/>
      <c r="B80" s="185" t="s">
        <v>57</v>
      </c>
      <c r="C80" s="186"/>
      <c r="D80" s="2"/>
      <c r="E80" s="13" t="s">
        <v>99</v>
      </c>
      <c r="F80" s="4"/>
      <c r="G80" s="5"/>
      <c r="H80" s="4"/>
      <c r="I80" s="23">
        <f>I78*6.31</f>
        <v>3544.7056</v>
      </c>
    </row>
    <row r="81" spans="1:9" ht="19.5" customHeight="1">
      <c r="A81" s="2"/>
      <c r="B81" s="185" t="s">
        <v>58</v>
      </c>
      <c r="C81" s="186"/>
      <c r="D81" s="2"/>
      <c r="E81" s="6" t="s">
        <v>76</v>
      </c>
      <c r="F81" s="4"/>
      <c r="G81" s="5"/>
      <c r="H81" s="4"/>
      <c r="I81" s="23">
        <f>H78*1.58</f>
        <v>92.4616</v>
      </c>
    </row>
    <row r="82" spans="1:9" ht="19.5" customHeight="1">
      <c r="A82" s="2"/>
      <c r="B82" s="185" t="s">
        <v>59</v>
      </c>
      <c r="C82" s="186"/>
      <c r="D82" s="2"/>
      <c r="E82" s="6" t="s">
        <v>117</v>
      </c>
      <c r="F82" s="4"/>
      <c r="G82" s="5"/>
      <c r="H82" s="4"/>
      <c r="I82" s="23">
        <f>G78*0.617</f>
        <v>203.23979999999997</v>
      </c>
    </row>
    <row r="83" spans="1:9" ht="19.5" customHeight="1">
      <c r="A83" s="2"/>
      <c r="B83" s="185" t="s">
        <v>168</v>
      </c>
      <c r="C83" s="186"/>
      <c r="D83" s="2"/>
      <c r="E83" s="2"/>
      <c r="F83" s="4"/>
      <c r="G83" s="5"/>
      <c r="H83" s="13" t="s">
        <v>77</v>
      </c>
      <c r="I83" s="23">
        <f>SUM(I80:I82)</f>
        <v>3840.4069999999997</v>
      </c>
    </row>
    <row r="84" spans="1:9" ht="84" customHeight="1">
      <c r="A84" s="8">
        <v>1.08</v>
      </c>
      <c r="B84" s="185" t="s">
        <v>24</v>
      </c>
      <c r="C84" s="186"/>
      <c r="D84" s="2"/>
      <c r="E84" s="2"/>
      <c r="F84" s="4"/>
      <c r="G84" s="5"/>
      <c r="H84" s="13"/>
      <c r="I84" s="13"/>
    </row>
    <row r="85" spans="1:9" ht="19.5" customHeight="1">
      <c r="A85" s="2"/>
      <c r="B85" s="185" t="s">
        <v>18</v>
      </c>
      <c r="C85" s="186"/>
      <c r="D85" s="2"/>
      <c r="E85" s="2"/>
      <c r="F85" s="2"/>
      <c r="G85" s="2"/>
      <c r="H85" s="2"/>
      <c r="I85" s="2"/>
    </row>
    <row r="86" spans="1:9" ht="23.25" customHeight="1">
      <c r="A86" s="2"/>
      <c r="B86" s="185" t="s">
        <v>118</v>
      </c>
      <c r="C86" s="186"/>
      <c r="D86" s="2">
        <f>E77</f>
        <v>27</v>
      </c>
      <c r="E86" s="4">
        <f>F77</f>
        <v>12.2</v>
      </c>
      <c r="F86" s="6" t="s">
        <v>69</v>
      </c>
      <c r="G86" s="2"/>
      <c r="H86" s="2"/>
      <c r="I86" s="27">
        <f>D86*E86*0.617</f>
        <v>203.23979999999997</v>
      </c>
    </row>
    <row r="87" spans="1:9" ht="19.5" customHeight="1">
      <c r="A87" s="2"/>
      <c r="B87" s="185" t="s">
        <v>168</v>
      </c>
      <c r="C87" s="186"/>
      <c r="D87" s="2"/>
      <c r="E87" s="4"/>
      <c r="F87" s="6"/>
      <c r="G87" s="2"/>
      <c r="H87" s="6" t="s">
        <v>79</v>
      </c>
      <c r="I87" s="27">
        <f>I86</f>
        <v>203.23979999999997</v>
      </c>
    </row>
    <row r="88" spans="1:9" ht="19.5" customHeight="1">
      <c r="A88" s="2"/>
      <c r="B88" s="185" t="s">
        <v>19</v>
      </c>
      <c r="C88" s="186"/>
      <c r="D88" s="2"/>
      <c r="E88" s="2"/>
      <c r="F88" s="2"/>
      <c r="G88" s="2"/>
      <c r="H88" s="2"/>
      <c r="I88" s="2"/>
    </row>
    <row r="89" spans="1:9" ht="24" customHeight="1">
      <c r="A89" s="2"/>
      <c r="B89" s="185" t="s">
        <v>119</v>
      </c>
      <c r="C89" s="186"/>
      <c r="D89" s="2">
        <f aca="true" t="shared" si="2" ref="D89:E91">E74</f>
        <v>16</v>
      </c>
      <c r="E89" s="4">
        <f t="shared" si="2"/>
        <v>3.35</v>
      </c>
      <c r="F89" s="6" t="s">
        <v>60</v>
      </c>
      <c r="G89" s="2"/>
      <c r="H89" s="2"/>
      <c r="I89" s="27">
        <f>D89*E89*1.58</f>
        <v>84.688</v>
      </c>
    </row>
    <row r="90" spans="1:9" ht="19.5" customHeight="1">
      <c r="A90" s="2"/>
      <c r="B90" s="185" t="s">
        <v>68</v>
      </c>
      <c r="C90" s="186"/>
      <c r="D90" s="2">
        <f t="shared" si="2"/>
        <v>4</v>
      </c>
      <c r="E90" s="4">
        <f t="shared" si="2"/>
        <v>0.98</v>
      </c>
      <c r="F90" s="6" t="s">
        <v>70</v>
      </c>
      <c r="G90" s="2"/>
      <c r="H90" s="2"/>
      <c r="I90" s="27">
        <f>D90*E90*1.58</f>
        <v>6.1936</v>
      </c>
    </row>
    <row r="91" spans="1:9" ht="19.5" customHeight="1">
      <c r="A91" s="2"/>
      <c r="B91" s="185" t="s">
        <v>78</v>
      </c>
      <c r="C91" s="186"/>
      <c r="D91" s="2">
        <f t="shared" si="2"/>
        <v>1</v>
      </c>
      <c r="E91" s="4">
        <f t="shared" si="2"/>
        <v>1</v>
      </c>
      <c r="F91" s="206" t="s">
        <v>80</v>
      </c>
      <c r="G91" s="207"/>
      <c r="H91" s="208"/>
      <c r="I91" s="27">
        <f>D91*E91*1.58</f>
        <v>1.58</v>
      </c>
    </row>
    <row r="92" spans="1:9" ht="19.5" customHeight="1">
      <c r="A92" s="2"/>
      <c r="B92" s="185" t="s">
        <v>168</v>
      </c>
      <c r="C92" s="186"/>
      <c r="D92" s="2"/>
      <c r="E92" s="2"/>
      <c r="F92" s="6"/>
      <c r="G92" s="2"/>
      <c r="H92" s="6" t="s">
        <v>79</v>
      </c>
      <c r="I92" s="27">
        <f>SUM(I89:I91)</f>
        <v>92.4616</v>
      </c>
    </row>
    <row r="93" spans="1:9" ht="19.5" customHeight="1">
      <c r="A93" s="2"/>
      <c r="B93" s="185" t="s">
        <v>20</v>
      </c>
      <c r="C93" s="186"/>
      <c r="D93" s="2"/>
      <c r="E93" s="2"/>
      <c r="F93" s="2"/>
      <c r="G93" s="2"/>
      <c r="H93" s="2"/>
      <c r="I93" s="2"/>
    </row>
    <row r="94" spans="1:9" ht="19.5" customHeight="1">
      <c r="A94" s="2"/>
      <c r="B94" s="185" t="s">
        <v>120</v>
      </c>
      <c r="C94" s="186"/>
      <c r="D94" s="2"/>
      <c r="E94" s="2"/>
      <c r="F94" s="6"/>
      <c r="G94" s="2"/>
      <c r="H94" s="2"/>
      <c r="I94" s="6"/>
    </row>
    <row r="95" spans="1:9" ht="19.5" customHeight="1">
      <c r="A95" s="2"/>
      <c r="B95" s="185" t="s">
        <v>53</v>
      </c>
      <c r="C95" s="186"/>
      <c r="D95" s="2">
        <f aca="true" t="shared" si="3" ref="D95:E97">E71</f>
        <v>24</v>
      </c>
      <c r="E95" s="4">
        <f t="shared" si="3"/>
        <v>16.15</v>
      </c>
      <c r="F95" s="33" t="s">
        <v>96</v>
      </c>
      <c r="G95" s="34"/>
      <c r="H95" s="35"/>
      <c r="I95" s="29">
        <f>D95*E95*6.31</f>
        <v>2445.756</v>
      </c>
    </row>
    <row r="96" spans="1:9" ht="19.5" customHeight="1">
      <c r="A96" s="2"/>
      <c r="B96" s="185" t="s">
        <v>53</v>
      </c>
      <c r="C96" s="186"/>
      <c r="D96" s="2">
        <f t="shared" si="3"/>
        <v>8</v>
      </c>
      <c r="E96" s="2">
        <f t="shared" si="3"/>
        <v>13.85</v>
      </c>
      <c r="F96" s="33" t="s">
        <v>98</v>
      </c>
      <c r="G96" s="34"/>
      <c r="H96" s="35"/>
      <c r="I96" s="29">
        <f>D96*E96*6.31</f>
        <v>699.1479999999999</v>
      </c>
    </row>
    <row r="97" spans="1:9" ht="19.5" customHeight="1">
      <c r="A97" s="2"/>
      <c r="B97" s="185" t="s">
        <v>54</v>
      </c>
      <c r="C97" s="186"/>
      <c r="D97" s="2">
        <f t="shared" si="3"/>
        <v>32</v>
      </c>
      <c r="E97" s="4">
        <f t="shared" si="3"/>
        <v>1.98</v>
      </c>
      <c r="F97" s="174" t="s">
        <v>93</v>
      </c>
      <c r="G97" s="175"/>
      <c r="H97" s="176"/>
      <c r="I97" s="29">
        <f>D97*E97*6.31</f>
        <v>399.80159999999995</v>
      </c>
    </row>
    <row r="98" spans="1:9" ht="19.5" customHeight="1">
      <c r="A98" s="2"/>
      <c r="B98" s="185" t="s">
        <v>168</v>
      </c>
      <c r="C98" s="186"/>
      <c r="D98" s="2"/>
      <c r="E98" s="4"/>
      <c r="F98" s="6"/>
      <c r="G98" s="2"/>
      <c r="H98" s="6" t="s">
        <v>79</v>
      </c>
      <c r="I98" s="27">
        <f>SUM(I95:I97)</f>
        <v>3544.7055999999993</v>
      </c>
    </row>
    <row r="99" spans="1:9" ht="231.75" customHeight="1">
      <c r="A99" s="3">
        <v>1.18</v>
      </c>
      <c r="B99" s="209" t="s">
        <v>21</v>
      </c>
      <c r="C99" s="210"/>
      <c r="D99" s="2"/>
      <c r="E99" s="2"/>
      <c r="F99" s="2"/>
      <c r="G99" s="2"/>
      <c r="H99" s="2"/>
      <c r="I99" s="2"/>
    </row>
    <row r="100" spans="1:9" ht="28.5" customHeight="1">
      <c r="A100" s="3"/>
      <c r="B100" s="172" t="s">
        <v>121</v>
      </c>
      <c r="C100" s="173"/>
      <c r="D100" s="202" t="s">
        <v>122</v>
      </c>
      <c r="E100" s="203"/>
      <c r="F100" s="203"/>
      <c r="G100" s="203"/>
      <c r="H100" s="204"/>
      <c r="I100" s="27">
        <f>3.14*1.2*2.25*47.1</f>
        <v>399.3138</v>
      </c>
    </row>
    <row r="101" spans="1:9" ht="19.5" customHeight="1">
      <c r="A101" s="2"/>
      <c r="B101" s="2"/>
      <c r="C101" s="2"/>
      <c r="D101" s="202" t="s">
        <v>102</v>
      </c>
      <c r="E101" s="203"/>
      <c r="F101" s="203"/>
      <c r="G101" s="203"/>
      <c r="H101" s="204"/>
      <c r="I101" s="27">
        <f>1*3.14*1.2*0.3*47.1</f>
        <v>53.241839999999996</v>
      </c>
    </row>
    <row r="102" spans="1:9" ht="19.5" customHeight="1">
      <c r="A102" s="2"/>
      <c r="B102" s="185" t="s">
        <v>169</v>
      </c>
      <c r="C102" s="186"/>
      <c r="D102" s="2"/>
      <c r="E102" s="2"/>
      <c r="F102" s="2"/>
      <c r="G102" s="2"/>
      <c r="H102" s="6" t="s">
        <v>77</v>
      </c>
      <c r="I102" s="27">
        <f>I100+I101</f>
        <v>452.55564000000004</v>
      </c>
    </row>
    <row r="103" spans="1:9" ht="19.5" customHeight="1">
      <c r="A103" s="15"/>
      <c r="B103" s="17"/>
      <c r="C103" s="17"/>
      <c r="D103" s="15"/>
      <c r="E103" s="15"/>
      <c r="F103" s="15"/>
      <c r="G103" s="15"/>
      <c r="H103" s="19"/>
      <c r="I103" s="40"/>
    </row>
    <row r="104" spans="1:9" ht="19.5" customHeight="1">
      <c r="A104" s="15"/>
      <c r="B104" s="17"/>
      <c r="C104" s="17"/>
      <c r="D104" s="15"/>
      <c r="E104" s="15"/>
      <c r="F104" s="15"/>
      <c r="G104" s="15"/>
      <c r="H104" s="19"/>
      <c r="I104" s="40"/>
    </row>
    <row r="105" spans="1:9" ht="19.5" customHeight="1">
      <c r="A105" s="15"/>
      <c r="B105" s="17"/>
      <c r="C105" s="17"/>
      <c r="D105" s="15"/>
      <c r="E105" s="15"/>
      <c r="F105" s="15"/>
      <c r="G105" s="15"/>
      <c r="H105" s="19"/>
      <c r="I105" s="40"/>
    </row>
    <row r="106" spans="1:9" ht="19.5" customHeight="1">
      <c r="A106" s="15"/>
      <c r="B106" s="17"/>
      <c r="C106" s="17"/>
      <c r="D106" s="15"/>
      <c r="E106" s="15"/>
      <c r="F106" s="15"/>
      <c r="G106" s="15"/>
      <c r="H106" s="19"/>
      <c r="I106" s="40"/>
    </row>
    <row r="107" spans="1:9" ht="19.5" customHeight="1">
      <c r="A107" s="15"/>
      <c r="B107" s="17"/>
      <c r="C107" s="17"/>
      <c r="D107" s="15"/>
      <c r="E107" s="15"/>
      <c r="F107" s="15"/>
      <c r="G107" s="15"/>
      <c r="H107" s="19"/>
      <c r="I107" s="40"/>
    </row>
    <row r="108" spans="1:9" ht="19.5" customHeight="1">
      <c r="A108" s="15"/>
      <c r="B108" s="17"/>
      <c r="C108" s="17"/>
      <c r="D108" s="15"/>
      <c r="E108" s="15"/>
      <c r="F108" s="15"/>
      <c r="G108" s="15"/>
      <c r="H108" s="19"/>
      <c r="I108" s="40"/>
    </row>
    <row r="109" spans="1:9" ht="19.5" customHeight="1">
      <c r="A109" s="15"/>
      <c r="B109" s="17"/>
      <c r="C109" s="17"/>
      <c r="D109" s="15"/>
      <c r="E109" s="15"/>
      <c r="F109" s="15"/>
      <c r="G109" s="15"/>
      <c r="H109" s="19"/>
      <c r="I109" s="40"/>
    </row>
    <row r="110" spans="1:9" ht="19.5" customHeight="1">
      <c r="A110" s="15"/>
      <c r="B110" s="17"/>
      <c r="C110" s="17"/>
      <c r="D110" s="15"/>
      <c r="E110" s="15"/>
      <c r="F110" s="15"/>
      <c r="G110" s="15"/>
      <c r="H110" s="19"/>
      <c r="I110" s="40"/>
    </row>
    <row r="111" spans="1:9" ht="19.5" customHeight="1">
      <c r="A111" s="15"/>
      <c r="B111" s="17"/>
      <c r="C111" s="17"/>
      <c r="D111" s="15"/>
      <c r="E111" s="15"/>
      <c r="F111" s="15"/>
      <c r="G111" s="15"/>
      <c r="H111" s="19"/>
      <c r="I111" s="40"/>
    </row>
    <row r="112" spans="1:9" ht="19.5" customHeight="1">
      <c r="A112" s="15"/>
      <c r="B112" s="17"/>
      <c r="C112" s="17"/>
      <c r="D112" s="15"/>
      <c r="E112" s="15"/>
      <c r="F112" s="15"/>
      <c r="G112" s="15"/>
      <c r="H112" s="19"/>
      <c r="I112" s="40"/>
    </row>
    <row r="113" spans="1:9" ht="19.5" customHeight="1">
      <c r="A113" s="15"/>
      <c r="B113" s="17"/>
      <c r="D113" s="15"/>
      <c r="E113" s="18"/>
      <c r="F113" s="19"/>
      <c r="G113" s="15"/>
      <c r="H113" s="19"/>
      <c r="I113" s="19"/>
    </row>
    <row r="114" spans="1:9" ht="19.5" customHeight="1">
      <c r="A114" s="15"/>
      <c r="B114" s="17"/>
      <c r="D114" s="15"/>
      <c r="E114" s="18"/>
      <c r="F114" s="19"/>
      <c r="G114" s="15"/>
      <c r="H114" s="19"/>
      <c r="I114" s="19"/>
    </row>
    <row r="115" spans="1:9" ht="19.5" customHeight="1">
      <c r="A115" s="194" t="s">
        <v>114</v>
      </c>
      <c r="B115" s="195"/>
      <c r="C115" s="195"/>
      <c r="D115" s="195"/>
      <c r="E115" s="195"/>
      <c r="F115" s="195"/>
      <c r="G115" s="195"/>
      <c r="H115" s="195"/>
      <c r="I115" s="196"/>
    </row>
    <row r="116" spans="1:9" ht="28.5" customHeight="1">
      <c r="A116" s="1" t="s">
        <v>9</v>
      </c>
      <c r="B116" s="211" t="s">
        <v>10</v>
      </c>
      <c r="C116" s="211"/>
      <c r="D116" s="205" t="s">
        <v>11</v>
      </c>
      <c r="E116" s="205"/>
      <c r="F116" s="1" t="s">
        <v>12</v>
      </c>
      <c r="G116" s="1" t="s">
        <v>16</v>
      </c>
      <c r="H116" s="1" t="s">
        <v>13</v>
      </c>
      <c r="I116" s="1" t="s">
        <v>14</v>
      </c>
    </row>
    <row r="117" spans="1:9" ht="19.5" customHeight="1">
      <c r="A117" s="2"/>
      <c r="B117" s="2"/>
      <c r="C117" s="2"/>
      <c r="D117" s="2"/>
      <c r="E117" s="2"/>
      <c r="F117" s="2"/>
      <c r="G117" s="2"/>
      <c r="H117" s="2"/>
      <c r="I117" s="2"/>
    </row>
    <row r="118" spans="1:9" ht="85.5" customHeight="1">
      <c r="A118" s="3">
        <v>1.07</v>
      </c>
      <c r="B118" s="185" t="s">
        <v>17</v>
      </c>
      <c r="C118" s="186"/>
      <c r="D118" s="2"/>
      <c r="E118" s="2"/>
      <c r="F118" s="2"/>
      <c r="G118" s="2"/>
      <c r="H118" s="2"/>
      <c r="I118" s="2"/>
    </row>
    <row r="119" spans="1:9" ht="19.5" customHeight="1">
      <c r="A119" s="2"/>
      <c r="B119" s="185" t="s">
        <v>123</v>
      </c>
      <c r="C119" s="186"/>
      <c r="D119" s="2"/>
      <c r="E119" s="2"/>
      <c r="F119" s="2"/>
      <c r="G119" s="2"/>
      <c r="H119" s="2"/>
      <c r="I119" s="2"/>
    </row>
    <row r="120" spans="1:9" ht="19.5" customHeight="1">
      <c r="A120" s="2">
        <v>1</v>
      </c>
      <c r="B120" s="185" t="s">
        <v>124</v>
      </c>
      <c r="C120" s="186"/>
      <c r="D120" s="197" t="s">
        <v>48</v>
      </c>
      <c r="E120" s="198"/>
      <c r="F120" s="7" t="s">
        <v>49</v>
      </c>
      <c r="G120" s="12" t="s">
        <v>50</v>
      </c>
      <c r="H120" s="12" t="s">
        <v>51</v>
      </c>
      <c r="I120" s="12" t="s">
        <v>52</v>
      </c>
    </row>
    <row r="121" spans="1:9" ht="19.5" customHeight="1">
      <c r="A121" s="2"/>
      <c r="B121" s="185" t="s">
        <v>53</v>
      </c>
      <c r="C121" s="186"/>
      <c r="D121" s="2">
        <v>1</v>
      </c>
      <c r="E121" s="2">
        <v>24</v>
      </c>
      <c r="F121" s="2">
        <v>16.15</v>
      </c>
      <c r="G121" s="5" t="s">
        <v>47</v>
      </c>
      <c r="H121" s="5" t="s">
        <v>47</v>
      </c>
      <c r="I121" s="4">
        <f>E121*F121</f>
        <v>387.59999999999997</v>
      </c>
    </row>
    <row r="122" spans="1:9" ht="19.5" customHeight="1">
      <c r="A122" s="2"/>
      <c r="B122" s="185" t="s">
        <v>53</v>
      </c>
      <c r="C122" s="186"/>
      <c r="D122" s="2">
        <v>1</v>
      </c>
      <c r="E122" s="2">
        <v>8</v>
      </c>
      <c r="F122" s="2">
        <v>13.85</v>
      </c>
      <c r="G122" s="5" t="s">
        <v>47</v>
      </c>
      <c r="H122" s="5" t="s">
        <v>47</v>
      </c>
      <c r="I122" s="4">
        <f>E122*F122</f>
        <v>110.8</v>
      </c>
    </row>
    <row r="123" spans="1:9" ht="19.5" customHeight="1">
      <c r="A123" s="2"/>
      <c r="B123" s="185" t="s">
        <v>54</v>
      </c>
      <c r="C123" s="186"/>
      <c r="D123" s="2">
        <v>1</v>
      </c>
      <c r="E123" s="2">
        <v>32</v>
      </c>
      <c r="F123" s="4">
        <v>1.98</v>
      </c>
      <c r="G123" s="5" t="s">
        <v>47</v>
      </c>
      <c r="H123" s="5" t="s">
        <v>47</v>
      </c>
      <c r="I123" s="4">
        <f>E123*F123</f>
        <v>63.36</v>
      </c>
    </row>
    <row r="124" spans="1:9" ht="19.5" customHeight="1">
      <c r="A124" s="2"/>
      <c r="B124" s="185" t="s">
        <v>55</v>
      </c>
      <c r="C124" s="186"/>
      <c r="D124" s="2">
        <v>1</v>
      </c>
      <c r="E124" s="2">
        <v>16</v>
      </c>
      <c r="F124" s="4">
        <v>3.35</v>
      </c>
      <c r="G124" s="5" t="s">
        <v>47</v>
      </c>
      <c r="H124" s="4">
        <f>E124*F124</f>
        <v>53.6</v>
      </c>
      <c r="I124" s="5" t="s">
        <v>47</v>
      </c>
    </row>
    <row r="125" spans="1:9" ht="19.5" customHeight="1">
      <c r="A125" s="2"/>
      <c r="B125" s="185" t="s">
        <v>68</v>
      </c>
      <c r="C125" s="186"/>
      <c r="D125" s="2">
        <v>1</v>
      </c>
      <c r="E125" s="2">
        <v>4</v>
      </c>
      <c r="F125" s="4">
        <v>0.98</v>
      </c>
      <c r="G125" s="5" t="s">
        <v>47</v>
      </c>
      <c r="H125" s="4">
        <f>E125*F125</f>
        <v>3.92</v>
      </c>
      <c r="I125" s="5" t="s">
        <v>47</v>
      </c>
    </row>
    <row r="126" spans="1:9" ht="19.5" customHeight="1">
      <c r="A126" s="2"/>
      <c r="B126" s="185" t="s">
        <v>78</v>
      </c>
      <c r="C126" s="186"/>
      <c r="D126" s="2">
        <v>1</v>
      </c>
      <c r="E126" s="2">
        <v>1</v>
      </c>
      <c r="F126" s="4">
        <v>1</v>
      </c>
      <c r="G126" s="5"/>
      <c r="H126" s="4">
        <v>1</v>
      </c>
      <c r="I126" s="5"/>
    </row>
    <row r="127" spans="1:9" ht="19.5" customHeight="1">
      <c r="A127" s="2"/>
      <c r="B127" s="185" t="s">
        <v>56</v>
      </c>
      <c r="C127" s="186"/>
      <c r="D127" s="2">
        <v>1</v>
      </c>
      <c r="E127" s="2">
        <v>27</v>
      </c>
      <c r="F127" s="4">
        <v>12.2</v>
      </c>
      <c r="G127" s="5">
        <f>E127*F127</f>
        <v>329.4</v>
      </c>
      <c r="H127" s="5" t="s">
        <v>47</v>
      </c>
      <c r="I127" s="5" t="s">
        <v>47</v>
      </c>
    </row>
    <row r="128" spans="1:9" ht="19.5" customHeight="1">
      <c r="A128" s="2"/>
      <c r="B128" s="10"/>
      <c r="C128" s="11"/>
      <c r="D128" s="2"/>
      <c r="E128" s="2"/>
      <c r="F128" s="4"/>
      <c r="G128" s="26">
        <f>SUM(G121:G127)</f>
        <v>329.4</v>
      </c>
      <c r="H128" s="26">
        <f>SUM(H121:H127)</f>
        <v>58.52</v>
      </c>
      <c r="I128" s="26">
        <f>SUM(I121:I127)</f>
        <v>561.76</v>
      </c>
    </row>
    <row r="129" spans="1:9" ht="19.5" customHeight="1">
      <c r="A129" s="2"/>
      <c r="B129" s="10"/>
      <c r="C129" s="11"/>
      <c r="D129" s="2"/>
      <c r="E129" s="2"/>
      <c r="F129" s="4"/>
      <c r="G129" s="5" t="s">
        <v>49</v>
      </c>
      <c r="H129" s="4" t="s">
        <v>49</v>
      </c>
      <c r="I129" s="5" t="s">
        <v>49</v>
      </c>
    </row>
    <row r="130" spans="1:9" ht="19.5" customHeight="1">
      <c r="A130" s="2"/>
      <c r="B130" s="185" t="s">
        <v>57</v>
      </c>
      <c r="C130" s="186"/>
      <c r="D130" s="2"/>
      <c r="E130" s="13" t="s">
        <v>95</v>
      </c>
      <c r="F130" s="4"/>
      <c r="G130" s="5"/>
      <c r="H130" s="4"/>
      <c r="I130" s="14">
        <f>I128*6.31</f>
        <v>3544.7056</v>
      </c>
    </row>
    <row r="131" spans="1:9" ht="19.5" customHeight="1">
      <c r="A131" s="2"/>
      <c r="B131" s="185" t="s">
        <v>58</v>
      </c>
      <c r="C131" s="186"/>
      <c r="D131" s="2"/>
      <c r="E131" s="6" t="s">
        <v>76</v>
      </c>
      <c r="F131" s="4"/>
      <c r="G131" s="5"/>
      <c r="H131" s="4"/>
      <c r="I131" s="23">
        <f>H128*1.58</f>
        <v>92.4616</v>
      </c>
    </row>
    <row r="132" spans="1:9" ht="19.5" customHeight="1">
      <c r="A132" s="2"/>
      <c r="B132" s="185" t="s">
        <v>59</v>
      </c>
      <c r="C132" s="186"/>
      <c r="D132" s="2"/>
      <c r="E132" s="6" t="s">
        <v>177</v>
      </c>
      <c r="F132" s="4"/>
      <c r="G132" s="5"/>
      <c r="H132" s="4"/>
      <c r="I132" s="23">
        <f>G128*0.617</f>
        <v>203.23979999999997</v>
      </c>
    </row>
    <row r="133" spans="1:9" ht="19.5" customHeight="1">
      <c r="A133" s="2"/>
      <c r="B133" s="185" t="s">
        <v>168</v>
      </c>
      <c r="C133" s="186"/>
      <c r="D133" s="2"/>
      <c r="E133" s="2"/>
      <c r="F133" s="4"/>
      <c r="G133" s="5"/>
      <c r="H133" s="13" t="s">
        <v>77</v>
      </c>
      <c r="I133" s="23">
        <f>SUM(I130:I132)</f>
        <v>3840.4069999999997</v>
      </c>
    </row>
    <row r="134" spans="1:9" ht="91.5" customHeight="1">
      <c r="A134" s="8">
        <v>1.08</v>
      </c>
      <c r="B134" s="185" t="s">
        <v>24</v>
      </c>
      <c r="C134" s="186"/>
      <c r="D134" s="2"/>
      <c r="E134" s="2"/>
      <c r="F134" s="4"/>
      <c r="G134" s="5"/>
      <c r="H134" s="13"/>
      <c r="I134" s="13"/>
    </row>
    <row r="135" spans="1:9" ht="19.5" customHeight="1">
      <c r="A135" s="2"/>
      <c r="B135" s="185" t="s">
        <v>18</v>
      </c>
      <c r="C135" s="186"/>
      <c r="D135" s="2"/>
      <c r="E135" s="2"/>
      <c r="F135" s="2"/>
      <c r="G135" s="2"/>
      <c r="H135" s="2"/>
      <c r="I135" s="2"/>
    </row>
    <row r="136" spans="1:9" ht="27.75" customHeight="1">
      <c r="A136" s="2"/>
      <c r="B136" s="185" t="s">
        <v>125</v>
      </c>
      <c r="C136" s="186"/>
      <c r="D136" s="2">
        <f>E127</f>
        <v>27</v>
      </c>
      <c r="E136" s="4">
        <f>F127</f>
        <v>12.2</v>
      </c>
      <c r="F136" s="6" t="s">
        <v>69</v>
      </c>
      <c r="G136" s="2"/>
      <c r="H136" s="2"/>
      <c r="I136" s="27">
        <f>D136*E136*0.617</f>
        <v>203.23979999999997</v>
      </c>
    </row>
    <row r="137" spans="1:9" ht="19.5" customHeight="1">
      <c r="A137" s="2"/>
      <c r="B137" s="185" t="s">
        <v>168</v>
      </c>
      <c r="C137" s="186"/>
      <c r="D137" s="2"/>
      <c r="E137" s="4"/>
      <c r="F137" s="6"/>
      <c r="G137" s="2"/>
      <c r="H137" s="6" t="s">
        <v>79</v>
      </c>
      <c r="I137" s="27">
        <f>I136</f>
        <v>203.23979999999997</v>
      </c>
    </row>
    <row r="138" spans="1:9" ht="19.5" customHeight="1">
      <c r="A138" s="2"/>
      <c r="B138" s="185" t="s">
        <v>19</v>
      </c>
      <c r="C138" s="186"/>
      <c r="D138" s="2"/>
      <c r="E138" s="2"/>
      <c r="F138" s="2"/>
      <c r="G138" s="2"/>
      <c r="H138" s="2"/>
      <c r="I138" s="2"/>
    </row>
    <row r="139" spans="1:9" ht="27" customHeight="1">
      <c r="A139" s="2"/>
      <c r="B139" s="185" t="s">
        <v>126</v>
      </c>
      <c r="C139" s="186"/>
      <c r="D139" s="2">
        <f aca="true" t="shared" si="4" ref="D139:E141">E124</f>
        <v>16</v>
      </c>
      <c r="E139" s="4">
        <f t="shared" si="4"/>
        <v>3.35</v>
      </c>
      <c r="F139" s="6" t="s">
        <v>60</v>
      </c>
      <c r="G139" s="2"/>
      <c r="H139" s="2"/>
      <c r="I139" s="27">
        <f>D139*E139*1.58</f>
        <v>84.688</v>
      </c>
    </row>
    <row r="140" spans="1:9" ht="19.5" customHeight="1">
      <c r="A140" s="2"/>
      <c r="B140" s="185" t="s">
        <v>68</v>
      </c>
      <c r="C140" s="186"/>
      <c r="D140" s="2">
        <f t="shared" si="4"/>
        <v>4</v>
      </c>
      <c r="E140" s="4">
        <f t="shared" si="4"/>
        <v>0.98</v>
      </c>
      <c r="F140" s="6" t="s">
        <v>70</v>
      </c>
      <c r="G140" s="2"/>
      <c r="H140" s="2"/>
      <c r="I140" s="27">
        <f>D140*E140*1.58</f>
        <v>6.1936</v>
      </c>
    </row>
    <row r="141" spans="1:9" ht="19.5" customHeight="1">
      <c r="A141" s="2"/>
      <c r="B141" s="185" t="s">
        <v>78</v>
      </c>
      <c r="C141" s="186"/>
      <c r="D141" s="2">
        <f t="shared" si="4"/>
        <v>1</v>
      </c>
      <c r="E141" s="4">
        <f t="shared" si="4"/>
        <v>1</v>
      </c>
      <c r="F141" s="206" t="s">
        <v>80</v>
      </c>
      <c r="G141" s="207"/>
      <c r="H141" s="208"/>
      <c r="I141" s="27">
        <f>D141*E141*1.58</f>
        <v>1.58</v>
      </c>
    </row>
    <row r="142" spans="1:9" ht="19.5" customHeight="1">
      <c r="A142" s="2"/>
      <c r="B142" s="185" t="s">
        <v>168</v>
      </c>
      <c r="C142" s="186"/>
      <c r="D142" s="2"/>
      <c r="E142" s="2"/>
      <c r="F142" s="6"/>
      <c r="G142" s="2"/>
      <c r="H142" s="6" t="s">
        <v>79</v>
      </c>
      <c r="I142" s="27">
        <f>SUM(I139:I141)</f>
        <v>92.4616</v>
      </c>
    </row>
    <row r="143" spans="1:9" ht="19.5" customHeight="1">
      <c r="A143" s="2"/>
      <c r="B143" s="185" t="s">
        <v>20</v>
      </c>
      <c r="C143" s="186"/>
      <c r="D143" s="2"/>
      <c r="E143" s="2"/>
      <c r="F143" s="2"/>
      <c r="G143" s="2"/>
      <c r="H143" s="2"/>
      <c r="I143" s="2"/>
    </row>
    <row r="144" spans="1:9" ht="19.5" customHeight="1">
      <c r="A144" s="2"/>
      <c r="B144" s="185" t="s">
        <v>127</v>
      </c>
      <c r="C144" s="186"/>
      <c r="D144" s="2"/>
      <c r="E144" s="2"/>
      <c r="F144" s="6"/>
      <c r="G144" s="2"/>
      <c r="H144" s="2"/>
      <c r="I144" s="6"/>
    </row>
    <row r="145" spans="1:9" ht="19.5" customHeight="1">
      <c r="A145" s="2"/>
      <c r="B145" s="185" t="s">
        <v>53</v>
      </c>
      <c r="C145" s="186"/>
      <c r="D145" s="2">
        <f aca="true" t="shared" si="5" ref="D145:E147">E121</f>
        <v>24</v>
      </c>
      <c r="E145" s="4">
        <f t="shared" si="5"/>
        <v>16.15</v>
      </c>
      <c r="F145" s="13" t="s">
        <v>128</v>
      </c>
      <c r="G145" s="4"/>
      <c r="H145" s="5"/>
      <c r="I145" s="29">
        <f>D145*E145*6.31</f>
        <v>2445.756</v>
      </c>
    </row>
    <row r="146" spans="1:9" ht="19.5" customHeight="1">
      <c r="A146" s="2"/>
      <c r="B146" s="185" t="s">
        <v>53</v>
      </c>
      <c r="C146" s="186"/>
      <c r="D146" s="2">
        <f t="shared" si="5"/>
        <v>8</v>
      </c>
      <c r="E146" s="2">
        <f t="shared" si="5"/>
        <v>13.85</v>
      </c>
      <c r="F146" s="13" t="s">
        <v>97</v>
      </c>
      <c r="G146" s="4"/>
      <c r="H146" s="5"/>
      <c r="I146" s="29">
        <f>D146*E146*6.31</f>
        <v>699.1479999999999</v>
      </c>
    </row>
    <row r="147" spans="1:9" ht="19.5" customHeight="1">
      <c r="A147" s="2"/>
      <c r="B147" s="185" t="s">
        <v>54</v>
      </c>
      <c r="C147" s="186"/>
      <c r="D147" s="2">
        <f t="shared" si="5"/>
        <v>32</v>
      </c>
      <c r="E147" s="4">
        <f t="shared" si="5"/>
        <v>1.98</v>
      </c>
      <c r="F147" s="199" t="s">
        <v>93</v>
      </c>
      <c r="G147" s="200"/>
      <c r="H147" s="201"/>
      <c r="I147" s="29">
        <f>D147*E147*6.31</f>
        <v>399.80159999999995</v>
      </c>
    </row>
    <row r="148" spans="1:9" ht="19.5" customHeight="1">
      <c r="A148" s="2"/>
      <c r="B148" s="185" t="s">
        <v>168</v>
      </c>
      <c r="C148" s="186"/>
      <c r="D148" s="2"/>
      <c r="E148" s="4"/>
      <c r="F148" s="6"/>
      <c r="G148" s="2"/>
      <c r="H148" s="6" t="s">
        <v>79</v>
      </c>
      <c r="I148" s="27">
        <f>SUM(I145:I147)</f>
        <v>3544.7055999999993</v>
      </c>
    </row>
    <row r="149" spans="1:9" ht="230.25" customHeight="1">
      <c r="A149" s="3">
        <v>1.18</v>
      </c>
      <c r="B149" s="209" t="s">
        <v>21</v>
      </c>
      <c r="C149" s="210"/>
      <c r="D149" s="2"/>
      <c r="E149" s="2"/>
      <c r="F149" s="2"/>
      <c r="G149" s="2"/>
      <c r="H149" s="2"/>
      <c r="I149" s="2"/>
    </row>
    <row r="150" spans="1:9" ht="24" customHeight="1">
      <c r="A150" s="3"/>
      <c r="B150" s="185" t="s">
        <v>170</v>
      </c>
      <c r="C150" s="186"/>
      <c r="D150" s="202" t="s">
        <v>129</v>
      </c>
      <c r="E150" s="203"/>
      <c r="F150" s="203"/>
      <c r="G150" s="203"/>
      <c r="H150" s="204"/>
      <c r="I150" s="27">
        <f>3.14*1.2*2.13*47.1</f>
        <v>378.01706399999995</v>
      </c>
    </row>
    <row r="151" spans="1:9" ht="19.5" customHeight="1">
      <c r="A151" s="2"/>
      <c r="B151" s="2"/>
      <c r="C151" s="2"/>
      <c r="D151" s="202" t="s">
        <v>102</v>
      </c>
      <c r="E151" s="203"/>
      <c r="F151" s="203"/>
      <c r="G151" s="203"/>
      <c r="H151" s="204"/>
      <c r="I151" s="27">
        <f>1*3.14*1.2*0.3*47.1</f>
        <v>53.241839999999996</v>
      </c>
    </row>
    <row r="152" spans="1:9" ht="19.5" customHeight="1">
      <c r="A152" s="2"/>
      <c r="B152" s="185" t="s">
        <v>169</v>
      </c>
      <c r="C152" s="186"/>
      <c r="D152" s="2"/>
      <c r="E152" s="2"/>
      <c r="F152" s="2"/>
      <c r="G152" s="2"/>
      <c r="H152" s="6" t="s">
        <v>77</v>
      </c>
      <c r="I152" s="27">
        <f>I150+I151</f>
        <v>431.2589039999999</v>
      </c>
    </row>
    <row r="153" spans="1:9" ht="19.5" customHeight="1">
      <c r="A153" s="15"/>
      <c r="B153" s="17"/>
      <c r="C153" s="17"/>
      <c r="D153" s="15"/>
      <c r="E153" s="15"/>
      <c r="F153" s="15"/>
      <c r="G153" s="15"/>
      <c r="H153" s="19"/>
      <c r="I153" s="40"/>
    </row>
    <row r="154" spans="1:9" ht="19.5" customHeight="1">
      <c r="A154" s="15"/>
      <c r="B154" s="17"/>
      <c r="C154" s="17"/>
      <c r="D154" s="15"/>
      <c r="E154" s="15"/>
      <c r="F154" s="15"/>
      <c r="G154" s="15"/>
      <c r="H154" s="19"/>
      <c r="I154" s="40"/>
    </row>
    <row r="155" spans="1:9" ht="19.5" customHeight="1">
      <c r="A155" s="15"/>
      <c r="B155" s="17"/>
      <c r="C155" s="17"/>
      <c r="D155" s="15"/>
      <c r="E155" s="15"/>
      <c r="F155" s="15"/>
      <c r="G155" s="15"/>
      <c r="H155" s="19"/>
      <c r="I155" s="40"/>
    </row>
    <row r="156" spans="1:9" ht="19.5" customHeight="1">
      <c r="A156" s="15"/>
      <c r="B156" s="17"/>
      <c r="C156" s="17"/>
      <c r="D156" s="15"/>
      <c r="E156" s="15"/>
      <c r="F156" s="15"/>
      <c r="G156" s="15"/>
      <c r="H156" s="19"/>
      <c r="I156" s="40"/>
    </row>
    <row r="157" spans="1:9" ht="19.5" customHeight="1">
      <c r="A157" s="15"/>
      <c r="B157" s="17"/>
      <c r="C157" s="17"/>
      <c r="D157" s="15"/>
      <c r="E157" s="15"/>
      <c r="F157" s="15"/>
      <c r="G157" s="15"/>
      <c r="H157" s="19"/>
      <c r="I157" s="40"/>
    </row>
    <row r="158" spans="1:9" ht="19.5" customHeight="1">
      <c r="A158" s="15"/>
      <c r="B158" s="17"/>
      <c r="C158" s="17"/>
      <c r="D158" s="15"/>
      <c r="E158" s="15"/>
      <c r="F158" s="15"/>
      <c r="G158" s="15"/>
      <c r="H158" s="19"/>
      <c r="I158" s="40"/>
    </row>
    <row r="159" spans="1:9" ht="19.5" customHeight="1">
      <c r="A159" s="15"/>
      <c r="B159" s="17"/>
      <c r="C159" s="17"/>
      <c r="D159" s="15"/>
      <c r="E159" s="15"/>
      <c r="F159" s="15"/>
      <c r="G159" s="15"/>
      <c r="H159" s="19"/>
      <c r="I159" s="40"/>
    </row>
    <row r="160" spans="1:9" ht="19.5" customHeight="1">
      <c r="A160" s="15"/>
      <c r="B160" s="17"/>
      <c r="C160" s="17"/>
      <c r="D160" s="15"/>
      <c r="E160" s="15"/>
      <c r="F160" s="15"/>
      <c r="G160" s="15"/>
      <c r="H160" s="19"/>
      <c r="I160" s="40"/>
    </row>
    <row r="161" spans="1:9" ht="19.5" customHeight="1">
      <c r="A161" s="15"/>
      <c r="B161" s="17"/>
      <c r="C161" s="17"/>
      <c r="D161" s="15"/>
      <c r="E161" s="15"/>
      <c r="F161" s="15"/>
      <c r="G161" s="15"/>
      <c r="H161" s="19"/>
      <c r="I161" s="40"/>
    </row>
    <row r="162" spans="1:9" ht="19.5" customHeight="1">
      <c r="A162" s="15"/>
      <c r="B162" s="17"/>
      <c r="C162" s="17"/>
      <c r="D162" s="15"/>
      <c r="E162" s="15"/>
      <c r="F162" s="15"/>
      <c r="G162" s="15"/>
      <c r="H162" s="19"/>
      <c r="I162" s="40"/>
    </row>
    <row r="163" spans="1:9" ht="19.5" customHeight="1">
      <c r="A163" s="15"/>
      <c r="B163" s="17"/>
      <c r="C163" s="17"/>
      <c r="D163" s="15"/>
      <c r="E163" s="18"/>
      <c r="F163" s="19"/>
      <c r="G163" s="15"/>
      <c r="H163" s="19"/>
      <c r="I163" s="19"/>
    </row>
    <row r="164" spans="1:9" ht="19.5" customHeight="1">
      <c r="A164" s="194" t="s">
        <v>130</v>
      </c>
      <c r="B164" s="195"/>
      <c r="C164" s="195"/>
      <c r="D164" s="195"/>
      <c r="E164" s="195"/>
      <c r="F164" s="195"/>
      <c r="G164" s="195"/>
      <c r="H164" s="195"/>
      <c r="I164" s="196"/>
    </row>
    <row r="165" spans="1:9" ht="24.75" customHeight="1">
      <c r="A165" s="1" t="s">
        <v>9</v>
      </c>
      <c r="B165" s="211" t="s">
        <v>10</v>
      </c>
      <c r="C165" s="211"/>
      <c r="D165" s="205" t="s">
        <v>11</v>
      </c>
      <c r="E165" s="205"/>
      <c r="F165" s="1" t="s">
        <v>12</v>
      </c>
      <c r="G165" s="1" t="s">
        <v>16</v>
      </c>
      <c r="H165" s="1" t="s">
        <v>13</v>
      </c>
      <c r="I165" s="1" t="s">
        <v>14</v>
      </c>
    </row>
    <row r="166" spans="1:9" ht="19.5" customHeight="1">
      <c r="A166" s="2"/>
      <c r="B166" s="2"/>
      <c r="C166" s="2"/>
      <c r="D166" s="2"/>
      <c r="E166" s="2"/>
      <c r="F166" s="2"/>
      <c r="G166" s="2"/>
      <c r="H166" s="2"/>
      <c r="I166" s="2"/>
    </row>
    <row r="167" spans="1:9" ht="82.5" customHeight="1">
      <c r="A167" s="3">
        <v>1.07</v>
      </c>
      <c r="B167" s="185" t="s">
        <v>17</v>
      </c>
      <c r="C167" s="186"/>
      <c r="D167" s="2"/>
      <c r="E167" s="2"/>
      <c r="F167" s="2"/>
      <c r="G167" s="2"/>
      <c r="H167" s="2"/>
      <c r="I167" s="2"/>
    </row>
    <row r="168" spans="1:9" ht="19.5" customHeight="1">
      <c r="A168" s="2"/>
      <c r="B168" s="185" t="s">
        <v>131</v>
      </c>
      <c r="C168" s="186"/>
      <c r="D168" s="2"/>
      <c r="E168" s="2"/>
      <c r="F168" s="2"/>
      <c r="G168" s="2"/>
      <c r="H168" s="2"/>
      <c r="I168" s="2"/>
    </row>
    <row r="169" spans="1:9" ht="19.5" customHeight="1">
      <c r="A169" s="2">
        <v>1</v>
      </c>
      <c r="B169" s="185" t="s">
        <v>132</v>
      </c>
      <c r="C169" s="186"/>
      <c r="D169" s="197" t="s">
        <v>48</v>
      </c>
      <c r="E169" s="198"/>
      <c r="F169" s="7" t="s">
        <v>49</v>
      </c>
      <c r="G169" s="12" t="s">
        <v>50</v>
      </c>
      <c r="H169" s="12" t="s">
        <v>51</v>
      </c>
      <c r="I169" s="12" t="s">
        <v>52</v>
      </c>
    </row>
    <row r="170" spans="1:9" ht="19.5" customHeight="1">
      <c r="A170" s="2"/>
      <c r="B170" s="185" t="s">
        <v>53</v>
      </c>
      <c r="C170" s="186"/>
      <c r="D170" s="2">
        <v>1</v>
      </c>
      <c r="E170" s="2">
        <v>24</v>
      </c>
      <c r="F170" s="2">
        <v>16.1</v>
      </c>
      <c r="G170" s="5" t="s">
        <v>47</v>
      </c>
      <c r="H170" s="5" t="s">
        <v>47</v>
      </c>
      <c r="I170" s="4">
        <f>E170*F170</f>
        <v>386.40000000000003</v>
      </c>
    </row>
    <row r="171" spans="1:9" ht="19.5" customHeight="1">
      <c r="A171" s="2"/>
      <c r="B171" s="185" t="s">
        <v>53</v>
      </c>
      <c r="C171" s="186"/>
      <c r="D171" s="2">
        <v>1</v>
      </c>
      <c r="E171" s="2">
        <v>8</v>
      </c>
      <c r="F171" s="2">
        <v>13.8</v>
      </c>
      <c r="G171" s="5" t="s">
        <v>47</v>
      </c>
      <c r="H171" s="5" t="s">
        <v>47</v>
      </c>
      <c r="I171" s="4">
        <f>E171*F171</f>
        <v>110.4</v>
      </c>
    </row>
    <row r="172" spans="1:9" ht="19.5" customHeight="1">
      <c r="A172" s="2"/>
      <c r="B172" s="185" t="s">
        <v>54</v>
      </c>
      <c r="C172" s="186"/>
      <c r="D172" s="2">
        <v>1</v>
      </c>
      <c r="E172" s="2">
        <v>32</v>
      </c>
      <c r="F172" s="4">
        <v>1.98</v>
      </c>
      <c r="G172" s="5" t="s">
        <v>47</v>
      </c>
      <c r="H172" s="5" t="s">
        <v>47</v>
      </c>
      <c r="I172" s="4">
        <f>E172*F172</f>
        <v>63.36</v>
      </c>
    </row>
    <row r="173" spans="1:9" ht="19.5" customHeight="1">
      <c r="A173" s="2"/>
      <c r="B173" s="185" t="s">
        <v>55</v>
      </c>
      <c r="C173" s="186"/>
      <c r="D173" s="2">
        <v>1</v>
      </c>
      <c r="E173" s="2">
        <v>16</v>
      </c>
      <c r="F173" s="4">
        <v>3.35</v>
      </c>
      <c r="G173" s="5" t="s">
        <v>47</v>
      </c>
      <c r="H173" s="4">
        <f>E173*F173</f>
        <v>53.6</v>
      </c>
      <c r="I173" s="5" t="s">
        <v>47</v>
      </c>
    </row>
    <row r="174" spans="1:9" ht="19.5" customHeight="1">
      <c r="A174" s="2"/>
      <c r="B174" s="185" t="s">
        <v>68</v>
      </c>
      <c r="C174" s="186"/>
      <c r="D174" s="2">
        <v>1</v>
      </c>
      <c r="E174" s="2">
        <v>4</v>
      </c>
      <c r="F174" s="4">
        <v>0.98</v>
      </c>
      <c r="G174" s="5" t="s">
        <v>47</v>
      </c>
      <c r="H174" s="4">
        <f>E174*F174</f>
        <v>3.92</v>
      </c>
      <c r="I174" s="5" t="s">
        <v>47</v>
      </c>
    </row>
    <row r="175" spans="1:9" ht="19.5" customHeight="1">
      <c r="A175" s="2"/>
      <c r="B175" s="185" t="s">
        <v>78</v>
      </c>
      <c r="C175" s="186"/>
      <c r="D175" s="2">
        <v>1</v>
      </c>
      <c r="E175" s="2">
        <v>1</v>
      </c>
      <c r="F175" s="4">
        <v>1</v>
      </c>
      <c r="G175" s="5"/>
      <c r="H175" s="4">
        <f>E175*F175</f>
        <v>1</v>
      </c>
      <c r="I175" s="5"/>
    </row>
    <row r="176" spans="1:9" ht="19.5" customHeight="1">
      <c r="A176" s="2"/>
      <c r="B176" s="185" t="s">
        <v>56</v>
      </c>
      <c r="C176" s="186"/>
      <c r="D176" s="2">
        <v>1</v>
      </c>
      <c r="E176" s="2">
        <v>27</v>
      </c>
      <c r="F176" s="4">
        <v>12.2</v>
      </c>
      <c r="G176" s="5">
        <f>E176*F176</f>
        <v>329.4</v>
      </c>
      <c r="H176" s="5" t="s">
        <v>47</v>
      </c>
      <c r="I176" s="5" t="s">
        <v>47</v>
      </c>
    </row>
    <row r="177" spans="1:9" ht="19.5" customHeight="1">
      <c r="A177" s="2"/>
      <c r="B177" s="10"/>
      <c r="C177" s="11"/>
      <c r="D177" s="2"/>
      <c r="E177" s="2"/>
      <c r="F177" s="4"/>
      <c r="G177" s="26">
        <f>SUM(G170:G176)</f>
        <v>329.4</v>
      </c>
      <c r="H177" s="26">
        <f>SUM(H170:H176)</f>
        <v>58.52</v>
      </c>
      <c r="I177" s="26">
        <f>SUM(I170:I176)</f>
        <v>560.1600000000001</v>
      </c>
    </row>
    <row r="178" spans="1:9" ht="19.5" customHeight="1">
      <c r="A178" s="2"/>
      <c r="B178" s="10"/>
      <c r="C178" s="11"/>
      <c r="D178" s="2"/>
      <c r="E178" s="2"/>
      <c r="F178" s="4"/>
      <c r="G178" s="5" t="s">
        <v>49</v>
      </c>
      <c r="H178" s="4" t="s">
        <v>49</v>
      </c>
      <c r="I178" s="5" t="s">
        <v>49</v>
      </c>
    </row>
    <row r="179" spans="1:9" ht="19.5" customHeight="1">
      <c r="A179" s="2"/>
      <c r="B179" s="185" t="s">
        <v>57</v>
      </c>
      <c r="C179" s="186"/>
      <c r="D179" s="2"/>
      <c r="E179" s="13" t="s">
        <v>94</v>
      </c>
      <c r="F179" s="4"/>
      <c r="G179" s="5"/>
      <c r="H179" s="4"/>
      <c r="I179" s="23">
        <f>I177*6.31</f>
        <v>3534.6096000000002</v>
      </c>
    </row>
    <row r="180" spans="1:9" ht="19.5" customHeight="1">
      <c r="A180" s="2"/>
      <c r="B180" s="185" t="s">
        <v>58</v>
      </c>
      <c r="C180" s="186"/>
      <c r="D180" s="2"/>
      <c r="E180" s="6" t="s">
        <v>76</v>
      </c>
      <c r="F180" s="4"/>
      <c r="G180" s="5"/>
      <c r="H180" s="4"/>
      <c r="I180" s="23">
        <f>H177*1.58</f>
        <v>92.4616</v>
      </c>
    </row>
    <row r="181" spans="1:9" ht="19.5" customHeight="1">
      <c r="A181" s="2"/>
      <c r="B181" s="185" t="s">
        <v>59</v>
      </c>
      <c r="C181" s="186"/>
      <c r="D181" s="2"/>
      <c r="E181" s="6" t="s">
        <v>117</v>
      </c>
      <c r="F181" s="4"/>
      <c r="G181" s="5"/>
      <c r="H181" s="4"/>
      <c r="I181" s="23">
        <f>G177*0.617</f>
        <v>203.23979999999997</v>
      </c>
    </row>
    <row r="182" spans="1:9" ht="19.5" customHeight="1">
      <c r="A182" s="2"/>
      <c r="B182" s="185" t="s">
        <v>168</v>
      </c>
      <c r="C182" s="186"/>
      <c r="D182" s="2"/>
      <c r="E182" s="2"/>
      <c r="F182" s="4"/>
      <c r="G182" s="5"/>
      <c r="H182" s="13" t="s">
        <v>77</v>
      </c>
      <c r="I182" s="23">
        <f>SUM(I179:I181)</f>
        <v>3830.311</v>
      </c>
    </row>
    <row r="183" spans="1:9" ht="84.75" customHeight="1">
      <c r="A183" s="8">
        <v>1.08</v>
      </c>
      <c r="B183" s="185" t="s">
        <v>24</v>
      </c>
      <c r="C183" s="186"/>
      <c r="D183" s="2"/>
      <c r="E183" s="2"/>
      <c r="F183" s="4"/>
      <c r="G183" s="5"/>
      <c r="H183" s="13"/>
      <c r="I183" s="13"/>
    </row>
    <row r="184" spans="1:9" ht="19.5" customHeight="1">
      <c r="A184" s="2"/>
      <c r="B184" s="185" t="s">
        <v>18</v>
      </c>
      <c r="C184" s="186"/>
      <c r="D184" s="2"/>
      <c r="E184" s="2"/>
      <c r="F184" s="2"/>
      <c r="G184" s="2"/>
      <c r="H184" s="2"/>
      <c r="I184" s="2"/>
    </row>
    <row r="185" spans="1:9" ht="26.25" customHeight="1">
      <c r="A185" s="2"/>
      <c r="B185" s="185" t="s">
        <v>133</v>
      </c>
      <c r="C185" s="186"/>
      <c r="D185" s="2">
        <f>E176</f>
        <v>27</v>
      </c>
      <c r="E185" s="4">
        <f>F176</f>
        <v>12.2</v>
      </c>
      <c r="F185" s="6" t="s">
        <v>69</v>
      </c>
      <c r="G185" s="2"/>
      <c r="H185" s="2"/>
      <c r="I185" s="27">
        <f>D185*E185*0.617</f>
        <v>203.23979999999997</v>
      </c>
    </row>
    <row r="186" spans="1:9" ht="19.5" customHeight="1">
      <c r="A186" s="2"/>
      <c r="B186" s="185" t="s">
        <v>168</v>
      </c>
      <c r="C186" s="186"/>
      <c r="D186" s="2"/>
      <c r="E186" s="4"/>
      <c r="F186" s="6"/>
      <c r="G186" s="2"/>
      <c r="H186" s="6" t="s">
        <v>79</v>
      </c>
      <c r="I186" s="27">
        <f>I185</f>
        <v>203.23979999999997</v>
      </c>
    </row>
    <row r="187" spans="1:9" ht="19.5" customHeight="1">
      <c r="A187" s="2"/>
      <c r="B187" s="185" t="s">
        <v>19</v>
      </c>
      <c r="C187" s="186"/>
      <c r="D187" s="2"/>
      <c r="E187" s="2"/>
      <c r="F187" s="2"/>
      <c r="G187" s="2"/>
      <c r="H187" s="2"/>
      <c r="I187" s="2"/>
    </row>
    <row r="188" spans="1:9" ht="24.75" customHeight="1">
      <c r="A188" s="2"/>
      <c r="B188" s="185" t="s">
        <v>136</v>
      </c>
      <c r="C188" s="186"/>
      <c r="D188" s="2">
        <f aca="true" t="shared" si="6" ref="D188:E190">E173</f>
        <v>16</v>
      </c>
      <c r="E188" s="4">
        <f t="shared" si="6"/>
        <v>3.35</v>
      </c>
      <c r="F188" s="6" t="s">
        <v>60</v>
      </c>
      <c r="G188" s="2"/>
      <c r="H188" s="2"/>
      <c r="I188" s="27">
        <f>D188*E188*1.58</f>
        <v>84.688</v>
      </c>
    </row>
    <row r="189" spans="1:9" ht="19.5" customHeight="1">
      <c r="A189" s="2"/>
      <c r="B189" s="185" t="s">
        <v>68</v>
      </c>
      <c r="C189" s="186"/>
      <c r="D189" s="2">
        <f t="shared" si="6"/>
        <v>4</v>
      </c>
      <c r="E189" s="4">
        <f t="shared" si="6"/>
        <v>0.98</v>
      </c>
      <c r="F189" s="6" t="s">
        <v>70</v>
      </c>
      <c r="G189" s="2"/>
      <c r="H189" s="2"/>
      <c r="I189" s="27">
        <f>D189*E189*1.58</f>
        <v>6.1936</v>
      </c>
    </row>
    <row r="190" spans="1:9" ht="19.5" customHeight="1">
      <c r="A190" s="2"/>
      <c r="B190" s="185" t="s">
        <v>78</v>
      </c>
      <c r="C190" s="186"/>
      <c r="D190" s="2">
        <f t="shared" si="6"/>
        <v>1</v>
      </c>
      <c r="E190" s="4">
        <f t="shared" si="6"/>
        <v>1</v>
      </c>
      <c r="F190" s="206" t="s">
        <v>80</v>
      </c>
      <c r="G190" s="207"/>
      <c r="H190" s="208"/>
      <c r="I190" s="27">
        <f>D190*E190*1.58</f>
        <v>1.58</v>
      </c>
    </row>
    <row r="191" spans="1:9" ht="19.5" customHeight="1">
      <c r="A191" s="2"/>
      <c r="B191" s="185" t="s">
        <v>168</v>
      </c>
      <c r="C191" s="186"/>
      <c r="D191" s="2"/>
      <c r="E191" s="2"/>
      <c r="F191" s="6"/>
      <c r="G191" s="2"/>
      <c r="H191" s="6" t="s">
        <v>79</v>
      </c>
      <c r="I191" s="27">
        <f>SUM(I188:I190)</f>
        <v>92.4616</v>
      </c>
    </row>
    <row r="192" spans="1:9" ht="19.5" customHeight="1">
      <c r="A192" s="2"/>
      <c r="B192" s="185" t="s">
        <v>20</v>
      </c>
      <c r="C192" s="186"/>
      <c r="D192" s="2"/>
      <c r="E192" s="2"/>
      <c r="F192" s="2"/>
      <c r="G192" s="2"/>
      <c r="H192" s="2"/>
      <c r="I192" s="2"/>
    </row>
    <row r="193" spans="1:9" ht="19.5" customHeight="1">
      <c r="A193" s="2"/>
      <c r="B193" s="185" t="s">
        <v>137</v>
      </c>
      <c r="C193" s="186"/>
      <c r="D193" s="2"/>
      <c r="E193" s="2"/>
      <c r="F193" s="6"/>
      <c r="G193" s="2"/>
      <c r="H193" s="2"/>
      <c r="I193" s="6"/>
    </row>
    <row r="194" spans="1:9" ht="19.5" customHeight="1">
      <c r="A194" s="2"/>
      <c r="B194" s="185" t="s">
        <v>53</v>
      </c>
      <c r="C194" s="186"/>
      <c r="D194" s="2">
        <f aca="true" t="shared" si="7" ref="D194:E196">E170</f>
        <v>24</v>
      </c>
      <c r="E194" s="4">
        <f t="shared" si="7"/>
        <v>16.1</v>
      </c>
      <c r="F194" s="13" t="s">
        <v>134</v>
      </c>
      <c r="G194" s="4"/>
      <c r="H194" s="5"/>
      <c r="I194" s="29">
        <f>D194*E194*6.31</f>
        <v>2438.184</v>
      </c>
    </row>
    <row r="195" spans="1:9" ht="19.5" customHeight="1">
      <c r="A195" s="2"/>
      <c r="B195" s="185" t="s">
        <v>53</v>
      </c>
      <c r="C195" s="186"/>
      <c r="D195" s="2">
        <f t="shared" si="7"/>
        <v>8</v>
      </c>
      <c r="E195" s="2">
        <f t="shared" si="7"/>
        <v>13.8</v>
      </c>
      <c r="F195" s="13" t="s">
        <v>135</v>
      </c>
      <c r="G195" s="4"/>
      <c r="H195" s="5"/>
      <c r="I195" s="29">
        <f>D195*E195*6.31</f>
        <v>696.624</v>
      </c>
    </row>
    <row r="196" spans="1:9" ht="19.5" customHeight="1">
      <c r="A196" s="2"/>
      <c r="B196" s="185" t="s">
        <v>54</v>
      </c>
      <c r="C196" s="186"/>
      <c r="D196" s="2">
        <f t="shared" si="7"/>
        <v>32</v>
      </c>
      <c r="E196" s="4">
        <f t="shared" si="7"/>
        <v>1.98</v>
      </c>
      <c r="F196" s="199" t="s">
        <v>93</v>
      </c>
      <c r="G196" s="200"/>
      <c r="H196" s="201"/>
      <c r="I196" s="29">
        <f>D196*E196*6.31</f>
        <v>399.80159999999995</v>
      </c>
    </row>
    <row r="197" spans="1:9" ht="19.5" customHeight="1">
      <c r="A197" s="2"/>
      <c r="B197" s="185" t="s">
        <v>168</v>
      </c>
      <c r="C197" s="186"/>
      <c r="D197" s="2"/>
      <c r="E197" s="4"/>
      <c r="F197" s="6"/>
      <c r="G197" s="2"/>
      <c r="H197" s="6" t="s">
        <v>79</v>
      </c>
      <c r="I197" s="27">
        <f>SUM(I194:I196)</f>
        <v>3534.6096</v>
      </c>
    </row>
    <row r="198" spans="1:9" ht="232.5" customHeight="1">
      <c r="A198" s="3">
        <v>1.18</v>
      </c>
      <c r="B198" s="209" t="s">
        <v>21</v>
      </c>
      <c r="C198" s="210"/>
      <c r="D198" s="2"/>
      <c r="E198" s="2"/>
      <c r="F198" s="2"/>
      <c r="G198" s="2"/>
      <c r="H198" s="2"/>
      <c r="I198" s="2"/>
    </row>
    <row r="199" spans="1:9" ht="25.5" customHeight="1">
      <c r="A199" s="3"/>
      <c r="B199" s="185" t="s">
        <v>138</v>
      </c>
      <c r="C199" s="186"/>
      <c r="D199" s="202" t="s">
        <v>139</v>
      </c>
      <c r="E199" s="203"/>
      <c r="F199" s="203"/>
      <c r="G199" s="203"/>
      <c r="H199" s="204"/>
      <c r="I199" s="27">
        <f>3.14*1.2*2.27*47.1</f>
        <v>402.863256</v>
      </c>
    </row>
    <row r="200" spans="1:9" ht="19.5" customHeight="1">
      <c r="A200" s="2"/>
      <c r="B200" s="2"/>
      <c r="C200" s="2"/>
      <c r="D200" s="202" t="s">
        <v>102</v>
      </c>
      <c r="E200" s="203"/>
      <c r="F200" s="203"/>
      <c r="G200" s="203"/>
      <c r="H200" s="204"/>
      <c r="I200" s="27">
        <f>1*3.14*1.2*0.3*47.1</f>
        <v>53.241839999999996</v>
      </c>
    </row>
    <row r="201" spans="1:9" ht="19.5" customHeight="1">
      <c r="A201" s="2"/>
      <c r="B201" s="185" t="s">
        <v>169</v>
      </c>
      <c r="C201" s="186"/>
      <c r="D201" s="2"/>
      <c r="E201" s="2"/>
      <c r="F201" s="2"/>
      <c r="G201" s="2"/>
      <c r="H201" s="6" t="s">
        <v>79</v>
      </c>
      <c r="I201" s="27">
        <f>I199+I200</f>
        <v>456.105096</v>
      </c>
    </row>
    <row r="202" spans="1:9" ht="19.5" customHeight="1">
      <c r="A202" s="15"/>
      <c r="B202" s="17"/>
      <c r="C202" s="17"/>
      <c r="D202" s="15"/>
      <c r="E202" s="15"/>
      <c r="F202" s="15"/>
      <c r="G202" s="15"/>
      <c r="H202" s="19"/>
      <c r="I202" s="40"/>
    </row>
    <row r="203" spans="1:9" ht="19.5" customHeight="1">
      <c r="A203" s="15"/>
      <c r="B203" s="17"/>
      <c r="C203" s="17"/>
      <c r="D203" s="15"/>
      <c r="E203" s="15"/>
      <c r="F203" s="15"/>
      <c r="G203" s="15"/>
      <c r="H203" s="19"/>
      <c r="I203" s="40"/>
    </row>
    <row r="204" spans="1:9" ht="19.5" customHeight="1">
      <c r="A204" s="15"/>
      <c r="B204" s="17"/>
      <c r="C204" s="17"/>
      <c r="D204" s="15"/>
      <c r="E204" s="15"/>
      <c r="F204" s="15"/>
      <c r="G204" s="15"/>
      <c r="H204" s="19"/>
      <c r="I204" s="40"/>
    </row>
    <row r="205" spans="1:9" ht="19.5" customHeight="1">
      <c r="A205" s="15"/>
      <c r="B205" s="17"/>
      <c r="C205" s="17"/>
      <c r="D205" s="15"/>
      <c r="E205" s="15"/>
      <c r="F205" s="15"/>
      <c r="G205" s="15"/>
      <c r="H205" s="19"/>
      <c r="I205" s="40"/>
    </row>
    <row r="206" spans="1:9" ht="19.5" customHeight="1">
      <c r="A206" s="15"/>
      <c r="B206" s="17"/>
      <c r="C206" s="17"/>
      <c r="D206" s="15"/>
      <c r="E206" s="15"/>
      <c r="F206" s="15"/>
      <c r="G206" s="15"/>
      <c r="H206" s="19"/>
      <c r="I206" s="40"/>
    </row>
    <row r="207" spans="1:9" ht="19.5" customHeight="1">
      <c r="A207" s="15"/>
      <c r="B207" s="17"/>
      <c r="C207" s="17"/>
      <c r="D207" s="15"/>
      <c r="E207" s="15"/>
      <c r="F207" s="15"/>
      <c r="G207" s="15"/>
      <c r="H207" s="19"/>
      <c r="I207" s="40"/>
    </row>
    <row r="208" spans="1:9" ht="19.5" customHeight="1">
      <c r="A208" s="15"/>
      <c r="B208" s="17"/>
      <c r="C208" s="17"/>
      <c r="D208" s="15"/>
      <c r="E208" s="15"/>
      <c r="F208" s="15"/>
      <c r="G208" s="15"/>
      <c r="H208" s="19"/>
      <c r="I208" s="40"/>
    </row>
    <row r="209" spans="1:9" ht="19.5" customHeight="1">
      <c r="A209" s="15"/>
      <c r="B209" s="17"/>
      <c r="C209" s="17"/>
      <c r="D209" s="15"/>
      <c r="E209" s="15"/>
      <c r="F209" s="15"/>
      <c r="G209" s="15"/>
      <c r="H209" s="19"/>
      <c r="I209" s="40"/>
    </row>
    <row r="210" spans="1:9" ht="19.5" customHeight="1">
      <c r="A210" s="15"/>
      <c r="B210" s="17"/>
      <c r="C210" s="17"/>
      <c r="D210" s="15"/>
      <c r="E210" s="15"/>
      <c r="F210" s="15"/>
      <c r="G210" s="15"/>
      <c r="H210" s="19"/>
      <c r="I210" s="40"/>
    </row>
    <row r="211" spans="1:9" ht="19.5" customHeight="1">
      <c r="A211" s="15"/>
      <c r="B211" s="17"/>
      <c r="C211" s="17"/>
      <c r="D211" s="15"/>
      <c r="E211" s="15"/>
      <c r="F211" s="15"/>
      <c r="G211" s="15"/>
      <c r="H211" s="19"/>
      <c r="I211" s="40"/>
    </row>
    <row r="212" spans="1:9" ht="19.5" customHeight="1">
      <c r="A212" s="15"/>
      <c r="B212" s="17"/>
      <c r="C212" s="17"/>
      <c r="D212" s="15"/>
      <c r="E212" s="18"/>
      <c r="F212" s="19"/>
      <c r="G212" s="15"/>
      <c r="H212" s="19"/>
      <c r="I212" s="19"/>
    </row>
    <row r="213" spans="1:9" ht="19.5" customHeight="1">
      <c r="A213" s="15"/>
      <c r="B213" s="17"/>
      <c r="C213" s="17"/>
      <c r="D213" s="15"/>
      <c r="E213" s="18"/>
      <c r="F213" s="19"/>
      <c r="G213" s="15"/>
      <c r="H213" s="19"/>
      <c r="I213" s="19"/>
    </row>
    <row r="214" spans="1:9" ht="19.5" customHeight="1">
      <c r="A214" s="194" t="s">
        <v>130</v>
      </c>
      <c r="B214" s="195"/>
      <c r="C214" s="195"/>
      <c r="D214" s="195"/>
      <c r="E214" s="195"/>
      <c r="F214" s="195"/>
      <c r="G214" s="195"/>
      <c r="H214" s="195"/>
      <c r="I214" s="196"/>
    </row>
    <row r="215" spans="1:9" ht="25.5" customHeight="1">
      <c r="A215" s="1" t="s">
        <v>9</v>
      </c>
      <c r="B215" s="211" t="s">
        <v>10</v>
      </c>
      <c r="C215" s="211"/>
      <c r="D215" s="205" t="s">
        <v>11</v>
      </c>
      <c r="E215" s="205"/>
      <c r="F215" s="1" t="s">
        <v>12</v>
      </c>
      <c r="G215" s="1" t="s">
        <v>16</v>
      </c>
      <c r="H215" s="1" t="s">
        <v>13</v>
      </c>
      <c r="I215" s="1" t="s">
        <v>14</v>
      </c>
    </row>
    <row r="216" spans="1:9" ht="19.5" customHeight="1">
      <c r="A216" s="2"/>
      <c r="B216" s="2"/>
      <c r="C216" s="2"/>
      <c r="D216" s="2"/>
      <c r="E216" s="2"/>
      <c r="F216" s="2"/>
      <c r="G216" s="2"/>
      <c r="H216" s="2"/>
      <c r="I216" s="2"/>
    </row>
    <row r="217" spans="1:9" ht="84.75" customHeight="1">
      <c r="A217" s="3">
        <v>1.07</v>
      </c>
      <c r="B217" s="185" t="s">
        <v>17</v>
      </c>
      <c r="C217" s="186"/>
      <c r="D217" s="2"/>
      <c r="E217" s="2"/>
      <c r="F217" s="2"/>
      <c r="G217" s="2"/>
      <c r="H217" s="2"/>
      <c r="I217" s="2"/>
    </row>
    <row r="218" spans="1:9" ht="19.5" customHeight="1">
      <c r="A218" s="2"/>
      <c r="B218" s="185" t="s">
        <v>140</v>
      </c>
      <c r="C218" s="186"/>
      <c r="D218" s="2"/>
      <c r="E218" s="2"/>
      <c r="F218" s="2"/>
      <c r="G218" s="2"/>
      <c r="H218" s="2"/>
      <c r="I218" s="2"/>
    </row>
    <row r="219" spans="1:9" ht="19.5" customHeight="1">
      <c r="A219" s="2">
        <v>1</v>
      </c>
      <c r="B219" s="185" t="s">
        <v>141</v>
      </c>
      <c r="C219" s="186"/>
      <c r="D219" s="197" t="s">
        <v>48</v>
      </c>
      <c r="E219" s="198"/>
      <c r="F219" s="7" t="s">
        <v>49</v>
      </c>
      <c r="G219" s="12" t="s">
        <v>50</v>
      </c>
      <c r="H219" s="12" t="s">
        <v>51</v>
      </c>
      <c r="I219" s="12" t="s">
        <v>52</v>
      </c>
    </row>
    <row r="220" spans="1:9" ht="19.5" customHeight="1">
      <c r="A220" s="2"/>
      <c r="B220" s="185" t="s">
        <v>53</v>
      </c>
      <c r="C220" s="186"/>
      <c r="D220" s="2">
        <v>1</v>
      </c>
      <c r="E220" s="2">
        <v>24</v>
      </c>
      <c r="F220" s="2">
        <v>16</v>
      </c>
      <c r="G220" s="5" t="s">
        <v>47</v>
      </c>
      <c r="H220" s="5" t="s">
        <v>47</v>
      </c>
      <c r="I220" s="4">
        <f>E220*F220</f>
        <v>384</v>
      </c>
    </row>
    <row r="221" spans="1:9" ht="19.5" customHeight="1">
      <c r="A221" s="2"/>
      <c r="B221" s="185" t="s">
        <v>53</v>
      </c>
      <c r="C221" s="186"/>
      <c r="D221" s="2">
        <v>1</v>
      </c>
      <c r="E221" s="2">
        <v>8</v>
      </c>
      <c r="F221" s="2">
        <v>13.7</v>
      </c>
      <c r="G221" s="5" t="s">
        <v>47</v>
      </c>
      <c r="H221" s="5" t="s">
        <v>47</v>
      </c>
      <c r="I221" s="4">
        <f>E221*F221</f>
        <v>109.6</v>
      </c>
    </row>
    <row r="222" spans="1:9" ht="19.5" customHeight="1">
      <c r="A222" s="2"/>
      <c r="B222" s="185" t="s">
        <v>54</v>
      </c>
      <c r="C222" s="186"/>
      <c r="D222" s="2">
        <v>1</v>
      </c>
      <c r="E222" s="2">
        <v>32</v>
      </c>
      <c r="F222" s="4">
        <v>1.98</v>
      </c>
      <c r="G222" s="5" t="s">
        <v>47</v>
      </c>
      <c r="H222" s="5" t="s">
        <v>47</v>
      </c>
      <c r="I222" s="4">
        <f>E222*F222</f>
        <v>63.36</v>
      </c>
    </row>
    <row r="223" spans="1:9" ht="19.5" customHeight="1">
      <c r="A223" s="2"/>
      <c r="B223" s="185" t="s">
        <v>55</v>
      </c>
      <c r="C223" s="186"/>
      <c r="D223" s="2">
        <v>1</v>
      </c>
      <c r="E223" s="2">
        <v>16</v>
      </c>
      <c r="F223" s="4">
        <v>3.35</v>
      </c>
      <c r="G223" s="5" t="s">
        <v>47</v>
      </c>
      <c r="H223" s="4">
        <f>E223*F223</f>
        <v>53.6</v>
      </c>
      <c r="I223" s="5" t="s">
        <v>47</v>
      </c>
    </row>
    <row r="224" spans="1:9" ht="19.5" customHeight="1">
      <c r="A224" s="2"/>
      <c r="B224" s="185" t="s">
        <v>68</v>
      </c>
      <c r="C224" s="186"/>
      <c r="D224" s="2">
        <v>1</v>
      </c>
      <c r="E224" s="2">
        <v>4</v>
      </c>
      <c r="F224" s="4">
        <v>0.98</v>
      </c>
      <c r="G224" s="5" t="s">
        <v>47</v>
      </c>
      <c r="H224" s="4">
        <f>E224*F224</f>
        <v>3.92</v>
      </c>
      <c r="I224" s="5" t="s">
        <v>47</v>
      </c>
    </row>
    <row r="225" spans="1:9" ht="19.5" customHeight="1">
      <c r="A225" s="2"/>
      <c r="B225" s="185" t="s">
        <v>78</v>
      </c>
      <c r="C225" s="186"/>
      <c r="D225" s="2">
        <v>1</v>
      </c>
      <c r="E225" s="2">
        <v>1</v>
      </c>
      <c r="F225" s="4">
        <v>1</v>
      </c>
      <c r="G225" s="5"/>
      <c r="H225" s="4">
        <f>E225*F225</f>
        <v>1</v>
      </c>
      <c r="I225" s="5"/>
    </row>
    <row r="226" spans="1:9" ht="19.5" customHeight="1">
      <c r="A226" s="2"/>
      <c r="B226" s="185" t="s">
        <v>56</v>
      </c>
      <c r="C226" s="186"/>
      <c r="D226" s="2">
        <v>1</v>
      </c>
      <c r="E226" s="2">
        <v>27</v>
      </c>
      <c r="F226" s="4">
        <v>12.2</v>
      </c>
      <c r="G226" s="5">
        <f>E226*F226</f>
        <v>329.4</v>
      </c>
      <c r="H226" s="5" t="s">
        <v>47</v>
      </c>
      <c r="I226" s="5" t="s">
        <v>47</v>
      </c>
    </row>
    <row r="227" spans="1:9" ht="19.5" customHeight="1">
      <c r="A227" s="2"/>
      <c r="B227" s="10"/>
      <c r="C227" s="11"/>
      <c r="D227" s="2"/>
      <c r="E227" s="2"/>
      <c r="F227" s="4"/>
      <c r="G227" s="26">
        <f>SUM(G220:G226)</f>
        <v>329.4</v>
      </c>
      <c r="H227" s="26">
        <f>SUM(H220:H226)</f>
        <v>58.52</v>
      </c>
      <c r="I227" s="26">
        <f>SUM(I220:I226)</f>
        <v>556.96</v>
      </c>
    </row>
    <row r="228" spans="1:9" ht="19.5" customHeight="1">
      <c r="A228" s="2"/>
      <c r="B228" s="10"/>
      <c r="C228" s="11"/>
      <c r="D228" s="2"/>
      <c r="E228" s="2"/>
      <c r="F228" s="4"/>
      <c r="G228" s="5" t="s">
        <v>49</v>
      </c>
      <c r="H228" s="4" t="s">
        <v>49</v>
      </c>
      <c r="I228" s="5" t="s">
        <v>49</v>
      </c>
    </row>
    <row r="229" spans="1:9" ht="19.5" customHeight="1">
      <c r="A229" s="2"/>
      <c r="B229" s="185" t="s">
        <v>57</v>
      </c>
      <c r="C229" s="186"/>
      <c r="D229" s="2"/>
      <c r="E229" s="13" t="s">
        <v>142</v>
      </c>
      <c r="F229" s="4"/>
      <c r="G229" s="5"/>
      <c r="H229" s="4"/>
      <c r="I229" s="23">
        <f>I227*6.31</f>
        <v>3514.4176</v>
      </c>
    </row>
    <row r="230" spans="1:9" ht="19.5" customHeight="1">
      <c r="A230" s="2"/>
      <c r="B230" s="185" t="s">
        <v>58</v>
      </c>
      <c r="C230" s="186"/>
      <c r="D230" s="2"/>
      <c r="E230" s="6" t="s">
        <v>76</v>
      </c>
      <c r="F230" s="4"/>
      <c r="G230" s="5"/>
      <c r="H230" s="4"/>
      <c r="I230" s="23">
        <f>H227*1.58</f>
        <v>92.4616</v>
      </c>
    </row>
    <row r="231" spans="1:9" ht="19.5" customHeight="1">
      <c r="A231" s="2"/>
      <c r="B231" s="185" t="s">
        <v>59</v>
      </c>
      <c r="C231" s="186"/>
      <c r="D231" s="2"/>
      <c r="E231" s="6" t="s">
        <v>117</v>
      </c>
      <c r="F231" s="4"/>
      <c r="G231" s="5"/>
      <c r="H231" s="4"/>
      <c r="I231" s="23">
        <f>G227*0.617</f>
        <v>203.23979999999997</v>
      </c>
    </row>
    <row r="232" spans="1:9" ht="19.5" customHeight="1">
      <c r="A232" s="2"/>
      <c r="B232" s="185" t="s">
        <v>168</v>
      </c>
      <c r="C232" s="186"/>
      <c r="D232" s="2"/>
      <c r="E232" s="2"/>
      <c r="F232" s="4"/>
      <c r="G232" s="5"/>
      <c r="H232" s="13" t="s">
        <v>23</v>
      </c>
      <c r="I232" s="23">
        <f>SUM(I229:I231)</f>
        <v>3810.119</v>
      </c>
    </row>
    <row r="233" spans="1:9" ht="90.75" customHeight="1">
      <c r="A233" s="8">
        <v>1.08</v>
      </c>
      <c r="B233" s="185" t="s">
        <v>24</v>
      </c>
      <c r="C233" s="186"/>
      <c r="D233" s="2"/>
      <c r="E233" s="2"/>
      <c r="F233" s="4"/>
      <c r="G233" s="5"/>
      <c r="H233" s="13"/>
      <c r="I233" s="13"/>
    </row>
    <row r="234" spans="1:9" ht="15" customHeight="1">
      <c r="A234" s="2"/>
      <c r="B234" s="185" t="s">
        <v>18</v>
      </c>
      <c r="C234" s="186"/>
      <c r="D234" s="2"/>
      <c r="E234" s="2"/>
      <c r="F234" s="2"/>
      <c r="G234" s="2"/>
      <c r="H234" s="2"/>
      <c r="I234" s="2"/>
    </row>
    <row r="235" spans="1:9" ht="23.25" customHeight="1">
      <c r="A235" s="2"/>
      <c r="B235" s="185" t="s">
        <v>143</v>
      </c>
      <c r="C235" s="186"/>
      <c r="D235" s="2">
        <f>E226</f>
        <v>27</v>
      </c>
      <c r="E235" s="4">
        <f>F226</f>
        <v>12.2</v>
      </c>
      <c r="F235" s="6" t="s">
        <v>69</v>
      </c>
      <c r="G235" s="2"/>
      <c r="H235" s="2"/>
      <c r="I235" s="27">
        <f>D235*E235*0.617</f>
        <v>203.23979999999997</v>
      </c>
    </row>
    <row r="236" spans="1:9" ht="19.5" customHeight="1">
      <c r="A236" s="2"/>
      <c r="B236" s="185" t="s">
        <v>168</v>
      </c>
      <c r="C236" s="186"/>
      <c r="D236" s="2"/>
      <c r="E236" s="4"/>
      <c r="F236" s="6"/>
      <c r="G236" s="2"/>
      <c r="H236" s="6" t="s">
        <v>79</v>
      </c>
      <c r="I236" s="27">
        <f>I235</f>
        <v>203.23979999999997</v>
      </c>
    </row>
    <row r="237" spans="1:9" ht="19.5" customHeight="1">
      <c r="A237" s="2"/>
      <c r="B237" s="185" t="s">
        <v>19</v>
      </c>
      <c r="C237" s="186"/>
      <c r="D237" s="2"/>
      <c r="E237" s="2"/>
      <c r="F237" s="2"/>
      <c r="G237" s="2"/>
      <c r="H237" s="2"/>
      <c r="I237" s="2"/>
    </row>
    <row r="238" spans="1:9" ht="19.5" customHeight="1">
      <c r="A238" s="2"/>
      <c r="B238" s="185" t="s">
        <v>144</v>
      </c>
      <c r="C238" s="186"/>
      <c r="D238" s="2">
        <f aca="true" t="shared" si="8" ref="D238:E240">E223</f>
        <v>16</v>
      </c>
      <c r="E238" s="4">
        <f t="shared" si="8"/>
        <v>3.35</v>
      </c>
      <c r="F238" s="6" t="s">
        <v>60</v>
      </c>
      <c r="G238" s="2"/>
      <c r="H238" s="2"/>
      <c r="I238" s="27">
        <f>D238*E238*1.58</f>
        <v>84.688</v>
      </c>
    </row>
    <row r="239" spans="1:9" ht="19.5" customHeight="1">
      <c r="A239" s="2"/>
      <c r="B239" s="185" t="s">
        <v>68</v>
      </c>
      <c r="C239" s="186"/>
      <c r="D239" s="2">
        <f t="shared" si="8"/>
        <v>4</v>
      </c>
      <c r="E239" s="4">
        <f t="shared" si="8"/>
        <v>0.98</v>
      </c>
      <c r="F239" s="6" t="s">
        <v>70</v>
      </c>
      <c r="G239" s="2"/>
      <c r="H239" s="2"/>
      <c r="I239" s="27">
        <f>D239*E239*1.58</f>
        <v>6.1936</v>
      </c>
    </row>
    <row r="240" spans="1:9" ht="19.5" customHeight="1">
      <c r="A240" s="2"/>
      <c r="B240" s="185" t="s">
        <v>78</v>
      </c>
      <c r="C240" s="186"/>
      <c r="D240" s="2">
        <f t="shared" si="8"/>
        <v>1</v>
      </c>
      <c r="E240" s="4">
        <f t="shared" si="8"/>
        <v>1</v>
      </c>
      <c r="F240" s="206" t="s">
        <v>80</v>
      </c>
      <c r="G240" s="207"/>
      <c r="H240" s="208"/>
      <c r="I240" s="27">
        <f>D240*E240*1.58</f>
        <v>1.58</v>
      </c>
    </row>
    <row r="241" spans="1:9" ht="19.5" customHeight="1">
      <c r="A241" s="2"/>
      <c r="B241" s="185" t="s">
        <v>168</v>
      </c>
      <c r="C241" s="186"/>
      <c r="D241" s="2"/>
      <c r="E241" s="2"/>
      <c r="F241" s="6"/>
      <c r="G241" s="2"/>
      <c r="H241" s="6" t="s">
        <v>79</v>
      </c>
      <c r="I241" s="27">
        <f>SUM(I238:I240)</f>
        <v>92.4616</v>
      </c>
    </row>
    <row r="242" spans="1:9" ht="19.5" customHeight="1">
      <c r="A242" s="2"/>
      <c r="B242" s="185" t="s">
        <v>20</v>
      </c>
      <c r="C242" s="186"/>
      <c r="D242" s="2"/>
      <c r="E242" s="2"/>
      <c r="F242" s="2"/>
      <c r="G242" s="2"/>
      <c r="H242" s="2"/>
      <c r="I242" s="2"/>
    </row>
    <row r="243" spans="1:9" ht="19.5" customHeight="1">
      <c r="A243" s="2"/>
      <c r="B243" s="185" t="s">
        <v>146</v>
      </c>
      <c r="C243" s="186"/>
      <c r="D243" s="2"/>
      <c r="E243" s="2"/>
      <c r="F243" s="6"/>
      <c r="G243" s="2"/>
      <c r="H243" s="2"/>
      <c r="I243" s="6"/>
    </row>
    <row r="244" spans="1:9" ht="19.5" customHeight="1">
      <c r="A244" s="2"/>
      <c r="B244" s="185" t="s">
        <v>53</v>
      </c>
      <c r="C244" s="186"/>
      <c r="D244" s="2">
        <f aca="true" t="shared" si="9" ref="D244:E246">E220</f>
        <v>24</v>
      </c>
      <c r="E244" s="4">
        <f t="shared" si="9"/>
        <v>16</v>
      </c>
      <c r="F244" s="13" t="s">
        <v>100</v>
      </c>
      <c r="G244" s="4"/>
      <c r="H244" s="5"/>
      <c r="I244" s="29">
        <f>D244*E244*6.31</f>
        <v>2423.04</v>
      </c>
    </row>
    <row r="245" spans="1:9" ht="19.5" customHeight="1">
      <c r="A245" s="2"/>
      <c r="B245" s="185" t="s">
        <v>53</v>
      </c>
      <c r="C245" s="186"/>
      <c r="D245" s="2">
        <f t="shared" si="9"/>
        <v>8</v>
      </c>
      <c r="E245" s="2">
        <f t="shared" si="9"/>
        <v>13.7</v>
      </c>
      <c r="F245" s="13" t="s">
        <v>145</v>
      </c>
      <c r="G245" s="4"/>
      <c r="H245" s="5"/>
      <c r="I245" s="29">
        <f>D245*E245*6.31</f>
        <v>691.5759999999999</v>
      </c>
    </row>
    <row r="246" spans="1:9" ht="19.5" customHeight="1">
      <c r="A246" s="2"/>
      <c r="B246" s="185" t="s">
        <v>54</v>
      </c>
      <c r="C246" s="186"/>
      <c r="D246" s="2">
        <f t="shared" si="9"/>
        <v>32</v>
      </c>
      <c r="E246" s="4">
        <f t="shared" si="9"/>
        <v>1.98</v>
      </c>
      <c r="F246" s="199" t="s">
        <v>93</v>
      </c>
      <c r="G246" s="200"/>
      <c r="H246" s="201"/>
      <c r="I246" s="29">
        <f>D246*E246*6.31</f>
        <v>399.80159999999995</v>
      </c>
    </row>
    <row r="247" spans="1:9" ht="19.5" customHeight="1">
      <c r="A247" s="2"/>
      <c r="B247" s="185" t="s">
        <v>168</v>
      </c>
      <c r="C247" s="186"/>
      <c r="D247" s="2"/>
      <c r="E247" s="4"/>
      <c r="F247" s="6"/>
      <c r="G247" s="2"/>
      <c r="H247" s="6" t="s">
        <v>79</v>
      </c>
      <c r="I247" s="27">
        <f>SUM(I244:I246)</f>
        <v>3514.4175999999998</v>
      </c>
    </row>
    <row r="248" spans="1:9" ht="231" customHeight="1">
      <c r="A248" s="3">
        <v>1.18</v>
      </c>
      <c r="B248" s="209" t="s">
        <v>21</v>
      </c>
      <c r="C248" s="210"/>
      <c r="D248" s="2"/>
      <c r="E248" s="2"/>
      <c r="F248" s="2"/>
      <c r="G248" s="2"/>
      <c r="H248" s="2"/>
      <c r="I248" s="2"/>
    </row>
    <row r="249" spans="1:9" ht="30" customHeight="1">
      <c r="A249" s="3"/>
      <c r="B249" s="185" t="s">
        <v>147</v>
      </c>
      <c r="C249" s="186"/>
      <c r="D249" s="202" t="s">
        <v>148</v>
      </c>
      <c r="E249" s="203"/>
      <c r="F249" s="203"/>
      <c r="G249" s="203"/>
      <c r="H249" s="204"/>
      <c r="I249" s="27">
        <f>3.14*1.2*2.23*47.1</f>
        <v>395.764344</v>
      </c>
    </row>
    <row r="250" spans="1:9" ht="19.5" customHeight="1">
      <c r="A250" s="2"/>
      <c r="B250" s="2"/>
      <c r="C250" s="2"/>
      <c r="D250" s="202" t="s">
        <v>102</v>
      </c>
      <c r="E250" s="203"/>
      <c r="F250" s="203"/>
      <c r="G250" s="203"/>
      <c r="H250" s="204"/>
      <c r="I250" s="27">
        <f>1*3.14*1.2*0.3*47.1</f>
        <v>53.241839999999996</v>
      </c>
    </row>
    <row r="251" spans="1:9" ht="19.5" customHeight="1">
      <c r="A251" s="2"/>
      <c r="B251" s="185" t="s">
        <v>169</v>
      </c>
      <c r="C251" s="186"/>
      <c r="D251" s="2"/>
      <c r="E251" s="2"/>
      <c r="F251" s="2"/>
      <c r="G251" s="2"/>
      <c r="H251" s="6" t="s">
        <v>79</v>
      </c>
      <c r="I251" s="27">
        <f>I249+I250</f>
        <v>449.00618399999996</v>
      </c>
    </row>
    <row r="252" spans="1:9" ht="19.5" customHeight="1">
      <c r="A252" s="15"/>
      <c r="B252" s="17"/>
      <c r="C252" s="17"/>
      <c r="D252" s="15"/>
      <c r="E252" s="15"/>
      <c r="F252" s="15"/>
      <c r="G252" s="15"/>
      <c r="H252" s="19"/>
      <c r="I252" s="40"/>
    </row>
    <row r="253" spans="1:9" ht="19.5" customHeight="1">
      <c r="A253" s="15"/>
      <c r="B253" s="17"/>
      <c r="C253" s="17"/>
      <c r="D253" s="15"/>
      <c r="E253" s="15"/>
      <c r="F253" s="15"/>
      <c r="G253" s="15"/>
      <c r="H253" s="19"/>
      <c r="I253" s="40"/>
    </row>
    <row r="254" spans="1:9" ht="19.5" customHeight="1">
      <c r="A254" s="15"/>
      <c r="B254" s="17"/>
      <c r="C254" s="17"/>
      <c r="D254" s="15"/>
      <c r="E254" s="15"/>
      <c r="F254" s="15"/>
      <c r="G254" s="15"/>
      <c r="H254" s="19"/>
      <c r="I254" s="40"/>
    </row>
    <row r="255" spans="1:9" ht="19.5" customHeight="1">
      <c r="A255" s="15"/>
      <c r="B255" s="17"/>
      <c r="C255" s="17"/>
      <c r="D255" s="15"/>
      <c r="E255" s="15"/>
      <c r="F255" s="15"/>
      <c r="G255" s="15"/>
      <c r="H255" s="19"/>
      <c r="I255" s="40"/>
    </row>
    <row r="256" spans="1:9" ht="19.5" customHeight="1">
      <c r="A256" s="15"/>
      <c r="B256" s="17"/>
      <c r="C256" s="17"/>
      <c r="D256" s="15"/>
      <c r="E256" s="15"/>
      <c r="F256" s="15"/>
      <c r="G256" s="15"/>
      <c r="H256" s="19"/>
      <c r="I256" s="40"/>
    </row>
    <row r="257" spans="1:9" ht="19.5" customHeight="1">
      <c r="A257" s="15"/>
      <c r="B257" s="17"/>
      <c r="C257" s="17"/>
      <c r="D257" s="15"/>
      <c r="E257" s="15"/>
      <c r="F257" s="15"/>
      <c r="G257" s="15"/>
      <c r="H257" s="19"/>
      <c r="I257" s="40"/>
    </row>
    <row r="258" spans="1:9" ht="19.5" customHeight="1">
      <c r="A258" s="15"/>
      <c r="B258" s="17"/>
      <c r="C258" s="17"/>
      <c r="D258" s="15"/>
      <c r="E258" s="15"/>
      <c r="F258" s="15"/>
      <c r="G258" s="15"/>
      <c r="H258" s="19"/>
      <c r="I258" s="40"/>
    </row>
    <row r="259" spans="1:9" ht="19.5" customHeight="1">
      <c r="A259" s="15"/>
      <c r="B259" s="17"/>
      <c r="C259" s="17"/>
      <c r="D259" s="15"/>
      <c r="E259" s="15"/>
      <c r="F259" s="15"/>
      <c r="G259" s="15"/>
      <c r="H259" s="19"/>
      <c r="I259" s="40"/>
    </row>
    <row r="260" spans="1:9" ht="19.5" customHeight="1">
      <c r="A260" s="15"/>
      <c r="B260" s="17"/>
      <c r="C260" s="17"/>
      <c r="D260" s="15"/>
      <c r="E260" s="15"/>
      <c r="F260" s="15"/>
      <c r="G260" s="15"/>
      <c r="H260" s="19"/>
      <c r="I260" s="40"/>
    </row>
    <row r="261" spans="1:9" ht="19.5" customHeight="1">
      <c r="A261" s="15"/>
      <c r="B261" s="17"/>
      <c r="C261" s="17"/>
      <c r="D261" s="15"/>
      <c r="E261" s="15"/>
      <c r="F261" s="15"/>
      <c r="G261" s="15"/>
      <c r="H261" s="19"/>
      <c r="I261" s="40"/>
    </row>
    <row r="262" spans="1:9" ht="19.5" customHeight="1">
      <c r="A262" s="15"/>
      <c r="B262" s="17"/>
      <c r="C262" s="17"/>
      <c r="D262" s="15"/>
      <c r="E262" s="15"/>
      <c r="F262" s="15"/>
      <c r="G262" s="15"/>
      <c r="H262" s="19"/>
      <c r="I262" s="40"/>
    </row>
    <row r="263" spans="1:9" ht="19.5" customHeight="1">
      <c r="A263" s="194" t="s">
        <v>149</v>
      </c>
      <c r="B263" s="195"/>
      <c r="C263" s="195"/>
      <c r="D263" s="195"/>
      <c r="E263" s="195"/>
      <c r="F263" s="195"/>
      <c r="G263" s="195"/>
      <c r="H263" s="195"/>
      <c r="I263" s="196"/>
    </row>
    <row r="264" spans="1:9" ht="26.25" customHeight="1">
      <c r="A264" s="1" t="s">
        <v>9</v>
      </c>
      <c r="B264" s="211" t="s">
        <v>10</v>
      </c>
      <c r="C264" s="211"/>
      <c r="D264" s="205" t="s">
        <v>11</v>
      </c>
      <c r="E264" s="205"/>
      <c r="F264" s="1" t="s">
        <v>12</v>
      </c>
      <c r="G264" s="1" t="s">
        <v>16</v>
      </c>
      <c r="H264" s="1" t="s">
        <v>13</v>
      </c>
      <c r="I264" s="1" t="s">
        <v>14</v>
      </c>
    </row>
    <row r="265" spans="1:9" ht="19.5" customHeight="1">
      <c r="A265" s="2"/>
      <c r="B265" s="2"/>
      <c r="C265" s="2"/>
      <c r="D265" s="2"/>
      <c r="E265" s="2"/>
      <c r="F265" s="2"/>
      <c r="G265" s="2"/>
      <c r="H265" s="2"/>
      <c r="I265" s="2"/>
    </row>
    <row r="266" spans="1:9" ht="83.25" customHeight="1">
      <c r="A266" s="3">
        <v>1.07</v>
      </c>
      <c r="B266" s="185" t="s">
        <v>17</v>
      </c>
      <c r="C266" s="186"/>
      <c r="D266" s="2"/>
      <c r="E266" s="2"/>
      <c r="F266" s="2"/>
      <c r="G266" s="2"/>
      <c r="H266" s="2"/>
      <c r="I266" s="2"/>
    </row>
    <row r="267" spans="1:9" ht="19.5" customHeight="1">
      <c r="A267" s="2"/>
      <c r="B267" s="185" t="s">
        <v>150</v>
      </c>
      <c r="C267" s="186"/>
      <c r="D267" s="2"/>
      <c r="E267" s="2"/>
      <c r="F267" s="2"/>
      <c r="G267" s="2"/>
      <c r="H267" s="2"/>
      <c r="I267" s="2"/>
    </row>
    <row r="268" spans="1:9" ht="19.5" customHeight="1">
      <c r="A268" s="2">
        <v>1</v>
      </c>
      <c r="B268" s="185" t="s">
        <v>151</v>
      </c>
      <c r="C268" s="186"/>
      <c r="D268" s="197" t="s">
        <v>48</v>
      </c>
      <c r="E268" s="198"/>
      <c r="F268" s="7" t="s">
        <v>49</v>
      </c>
      <c r="G268" s="12" t="s">
        <v>50</v>
      </c>
      <c r="H268" s="12" t="s">
        <v>51</v>
      </c>
      <c r="I268" s="12" t="s">
        <v>52</v>
      </c>
    </row>
    <row r="269" spans="1:9" ht="19.5" customHeight="1">
      <c r="A269" s="2"/>
      <c r="B269" s="185" t="s">
        <v>53</v>
      </c>
      <c r="C269" s="186"/>
      <c r="D269" s="2">
        <v>1</v>
      </c>
      <c r="E269" s="2">
        <v>24</v>
      </c>
      <c r="F269" s="2">
        <v>16.2</v>
      </c>
      <c r="G269" s="5" t="s">
        <v>47</v>
      </c>
      <c r="H269" s="5" t="s">
        <v>47</v>
      </c>
      <c r="I269" s="4">
        <f>E269*F269</f>
        <v>388.79999999999995</v>
      </c>
    </row>
    <row r="270" spans="1:9" ht="19.5" customHeight="1">
      <c r="A270" s="2"/>
      <c r="B270" s="185" t="s">
        <v>53</v>
      </c>
      <c r="C270" s="186"/>
      <c r="D270" s="2">
        <v>1</v>
      </c>
      <c r="E270" s="2">
        <v>8</v>
      </c>
      <c r="F270" s="2">
        <v>13.9</v>
      </c>
      <c r="G270" s="5" t="s">
        <v>47</v>
      </c>
      <c r="H270" s="5" t="s">
        <v>47</v>
      </c>
      <c r="I270" s="4">
        <f>E270*F270</f>
        <v>111.2</v>
      </c>
    </row>
    <row r="271" spans="1:9" ht="19.5" customHeight="1">
      <c r="A271" s="2"/>
      <c r="B271" s="185" t="s">
        <v>54</v>
      </c>
      <c r="C271" s="186"/>
      <c r="D271" s="2">
        <v>1</v>
      </c>
      <c r="E271" s="2">
        <v>32</v>
      </c>
      <c r="F271" s="4">
        <v>1.98</v>
      </c>
      <c r="G271" s="5" t="s">
        <v>47</v>
      </c>
      <c r="H271" s="5" t="s">
        <v>47</v>
      </c>
      <c r="I271" s="4">
        <f>E271*F271</f>
        <v>63.36</v>
      </c>
    </row>
    <row r="272" spans="1:9" ht="19.5" customHeight="1">
      <c r="A272" s="2"/>
      <c r="B272" s="185" t="s">
        <v>55</v>
      </c>
      <c r="C272" s="186"/>
      <c r="D272" s="2">
        <v>1</v>
      </c>
      <c r="E272" s="2">
        <v>16</v>
      </c>
      <c r="F272" s="4">
        <v>3.35</v>
      </c>
      <c r="G272" s="5" t="s">
        <v>47</v>
      </c>
      <c r="H272" s="4">
        <f>E272*F272</f>
        <v>53.6</v>
      </c>
      <c r="I272" s="5" t="s">
        <v>47</v>
      </c>
    </row>
    <row r="273" spans="1:9" ht="19.5" customHeight="1">
      <c r="A273" s="2"/>
      <c r="B273" s="185" t="s">
        <v>68</v>
      </c>
      <c r="C273" s="186"/>
      <c r="D273" s="2">
        <v>1</v>
      </c>
      <c r="E273" s="2">
        <v>4</v>
      </c>
      <c r="F273" s="4">
        <v>0.98</v>
      </c>
      <c r="G273" s="5" t="s">
        <v>47</v>
      </c>
      <c r="H273" s="4">
        <f>E273*F273</f>
        <v>3.92</v>
      </c>
      <c r="I273" s="5" t="s">
        <v>47</v>
      </c>
    </row>
    <row r="274" spans="1:9" ht="19.5" customHeight="1">
      <c r="A274" s="2"/>
      <c r="B274" s="185" t="s">
        <v>78</v>
      </c>
      <c r="C274" s="186"/>
      <c r="D274" s="2">
        <v>1</v>
      </c>
      <c r="E274" s="2">
        <v>1</v>
      </c>
      <c r="F274" s="4">
        <v>1</v>
      </c>
      <c r="G274" s="5"/>
      <c r="H274" s="4">
        <f>E274*F274</f>
        <v>1</v>
      </c>
      <c r="I274" s="5"/>
    </row>
    <row r="275" spans="1:9" ht="19.5" customHeight="1">
      <c r="A275" s="2"/>
      <c r="B275" s="185" t="s">
        <v>56</v>
      </c>
      <c r="C275" s="186"/>
      <c r="D275" s="2">
        <v>1</v>
      </c>
      <c r="E275" s="2">
        <v>27</v>
      </c>
      <c r="F275" s="4">
        <v>12.2</v>
      </c>
      <c r="G275" s="5">
        <f>E275*F275</f>
        <v>329.4</v>
      </c>
      <c r="H275" s="5" t="s">
        <v>47</v>
      </c>
      <c r="I275" s="5" t="s">
        <v>47</v>
      </c>
    </row>
    <row r="276" spans="1:9" ht="19.5" customHeight="1">
      <c r="A276" s="2"/>
      <c r="B276" s="10"/>
      <c r="C276" s="11"/>
      <c r="D276" s="2"/>
      <c r="E276" s="2"/>
      <c r="F276" s="4"/>
      <c r="G276" s="26">
        <f>SUM(G269:G275)</f>
        <v>329.4</v>
      </c>
      <c r="H276" s="26">
        <f>SUM(H269:H275)</f>
        <v>58.52</v>
      </c>
      <c r="I276" s="26">
        <f>SUM(I269:I275)</f>
        <v>563.3599999999999</v>
      </c>
    </row>
    <row r="277" spans="1:9" ht="19.5" customHeight="1">
      <c r="A277" s="2"/>
      <c r="B277" s="10"/>
      <c r="C277" s="11"/>
      <c r="D277" s="2"/>
      <c r="E277" s="2"/>
      <c r="F277" s="4"/>
      <c r="G277" s="5" t="s">
        <v>49</v>
      </c>
      <c r="H277" s="4" t="s">
        <v>49</v>
      </c>
      <c r="I277" s="5" t="s">
        <v>49</v>
      </c>
    </row>
    <row r="278" spans="1:9" ht="19.5" customHeight="1">
      <c r="A278" s="2"/>
      <c r="B278" s="185" t="s">
        <v>57</v>
      </c>
      <c r="C278" s="186"/>
      <c r="D278" s="2"/>
      <c r="E278" s="13" t="s">
        <v>152</v>
      </c>
      <c r="F278" s="4"/>
      <c r="G278" s="5"/>
      <c r="H278" s="4"/>
      <c r="I278" s="23">
        <f>I276*6.31</f>
        <v>3554.8015999999993</v>
      </c>
    </row>
    <row r="279" spans="1:9" ht="19.5" customHeight="1">
      <c r="A279" s="2"/>
      <c r="B279" s="185" t="s">
        <v>58</v>
      </c>
      <c r="C279" s="186"/>
      <c r="D279" s="2"/>
      <c r="E279" s="6" t="s">
        <v>76</v>
      </c>
      <c r="F279" s="4"/>
      <c r="G279" s="5"/>
      <c r="H279" s="4"/>
      <c r="I279" s="23">
        <f>H276*1.58</f>
        <v>92.4616</v>
      </c>
    </row>
    <row r="280" spans="1:9" ht="19.5" customHeight="1">
      <c r="A280" s="2"/>
      <c r="B280" s="185" t="s">
        <v>59</v>
      </c>
      <c r="C280" s="186"/>
      <c r="D280" s="2"/>
      <c r="E280" s="6" t="s">
        <v>153</v>
      </c>
      <c r="F280" s="4"/>
      <c r="G280" s="5"/>
      <c r="H280" s="4"/>
      <c r="I280" s="23">
        <f>G276*0.617</f>
        <v>203.23979999999997</v>
      </c>
    </row>
    <row r="281" spans="1:9" ht="19.5" customHeight="1">
      <c r="A281" s="2"/>
      <c r="B281" s="185" t="s">
        <v>168</v>
      </c>
      <c r="C281" s="186"/>
      <c r="D281" s="2"/>
      <c r="E281" s="2"/>
      <c r="F281" s="4"/>
      <c r="G281" s="5"/>
      <c r="H281" s="13" t="s">
        <v>77</v>
      </c>
      <c r="I281" s="23">
        <f>SUM(I278:I280)</f>
        <v>3850.5029999999992</v>
      </c>
    </row>
    <row r="282" spans="1:9" ht="82.5" customHeight="1">
      <c r="A282" s="8">
        <v>1.08</v>
      </c>
      <c r="B282" s="185" t="s">
        <v>24</v>
      </c>
      <c r="C282" s="186"/>
      <c r="D282" s="2"/>
      <c r="E282" s="2"/>
      <c r="F282" s="4"/>
      <c r="G282" s="5"/>
      <c r="H282" s="13"/>
      <c r="I282" s="13"/>
    </row>
    <row r="283" spans="1:9" ht="19.5" customHeight="1">
      <c r="A283" s="2"/>
      <c r="B283" s="185" t="s">
        <v>18</v>
      </c>
      <c r="C283" s="186"/>
      <c r="D283" s="2"/>
      <c r="E283" s="2"/>
      <c r="F283" s="2"/>
      <c r="G283" s="2"/>
      <c r="H283" s="2"/>
      <c r="I283" s="2"/>
    </row>
    <row r="284" spans="1:9" ht="25.5" customHeight="1">
      <c r="A284" s="2"/>
      <c r="B284" s="185" t="s">
        <v>154</v>
      </c>
      <c r="C284" s="186"/>
      <c r="D284" s="2">
        <f>E275</f>
        <v>27</v>
      </c>
      <c r="E284" s="4">
        <f>F275</f>
        <v>12.2</v>
      </c>
      <c r="F284" s="6" t="s">
        <v>71</v>
      </c>
      <c r="G284" s="2"/>
      <c r="H284" s="2"/>
      <c r="I284" s="27">
        <f>D284*E284*0.617</f>
        <v>203.23979999999997</v>
      </c>
    </row>
    <row r="285" spans="1:9" ht="19.5" customHeight="1">
      <c r="A285" s="2"/>
      <c r="B285" s="185" t="s">
        <v>168</v>
      </c>
      <c r="C285" s="186"/>
      <c r="D285" s="2"/>
      <c r="E285" s="4"/>
      <c r="F285" s="6"/>
      <c r="G285" s="2"/>
      <c r="H285" s="6" t="s">
        <v>79</v>
      </c>
      <c r="I285" s="27">
        <f>I284</f>
        <v>203.23979999999997</v>
      </c>
    </row>
    <row r="286" spans="1:9" ht="19.5" customHeight="1">
      <c r="A286" s="2"/>
      <c r="B286" s="185" t="s">
        <v>19</v>
      </c>
      <c r="C286" s="186"/>
      <c r="D286" s="2"/>
      <c r="E286" s="2"/>
      <c r="F286" s="2"/>
      <c r="G286" s="2"/>
      <c r="H286" s="2"/>
      <c r="I286" s="2"/>
    </row>
    <row r="287" spans="1:9" ht="25.5" customHeight="1">
      <c r="A287" s="2"/>
      <c r="B287" s="185" t="s">
        <v>155</v>
      </c>
      <c r="C287" s="186"/>
      <c r="D287" s="2">
        <f aca="true" t="shared" si="10" ref="D287:E289">E272</f>
        <v>16</v>
      </c>
      <c r="E287" s="4">
        <f t="shared" si="10"/>
        <v>3.35</v>
      </c>
      <c r="F287" s="6" t="s">
        <v>60</v>
      </c>
      <c r="G287" s="2"/>
      <c r="H287" s="2"/>
      <c r="I287" s="27">
        <f>D287*E287*1.58</f>
        <v>84.688</v>
      </c>
    </row>
    <row r="288" spans="1:9" ht="19.5" customHeight="1">
      <c r="A288" s="2"/>
      <c r="B288" s="185" t="s">
        <v>68</v>
      </c>
      <c r="C288" s="186"/>
      <c r="D288" s="2">
        <f t="shared" si="10"/>
        <v>4</v>
      </c>
      <c r="E288" s="4">
        <f t="shared" si="10"/>
        <v>0.98</v>
      </c>
      <c r="F288" s="6" t="s">
        <v>70</v>
      </c>
      <c r="G288" s="2"/>
      <c r="H288" s="2"/>
      <c r="I288" s="27">
        <f>D288*E288*1.58</f>
        <v>6.1936</v>
      </c>
    </row>
    <row r="289" spans="1:9" ht="19.5" customHeight="1">
      <c r="A289" s="2"/>
      <c r="B289" s="185" t="s">
        <v>78</v>
      </c>
      <c r="C289" s="186"/>
      <c r="D289" s="2">
        <f t="shared" si="10"/>
        <v>1</v>
      </c>
      <c r="E289" s="4">
        <f t="shared" si="10"/>
        <v>1</v>
      </c>
      <c r="F289" s="206" t="s">
        <v>80</v>
      </c>
      <c r="G289" s="207"/>
      <c r="H289" s="208"/>
      <c r="I289" s="27">
        <f>D289*E289*1.58</f>
        <v>1.58</v>
      </c>
    </row>
    <row r="290" spans="1:9" ht="19.5" customHeight="1">
      <c r="A290" s="2"/>
      <c r="B290" s="185" t="s">
        <v>168</v>
      </c>
      <c r="C290" s="186"/>
      <c r="D290" s="2"/>
      <c r="E290" s="2"/>
      <c r="F290" s="6"/>
      <c r="G290" s="2"/>
      <c r="H290" s="6" t="s">
        <v>79</v>
      </c>
      <c r="I290" s="27">
        <f>SUM(I287:I289)</f>
        <v>92.4616</v>
      </c>
    </row>
    <row r="291" spans="1:9" ht="19.5" customHeight="1">
      <c r="A291" s="2"/>
      <c r="B291" s="185" t="s">
        <v>20</v>
      </c>
      <c r="C291" s="186"/>
      <c r="D291" s="2"/>
      <c r="E291" s="2"/>
      <c r="F291" s="2"/>
      <c r="G291" s="2"/>
      <c r="H291" s="2"/>
      <c r="I291" s="2"/>
    </row>
    <row r="292" spans="1:9" ht="19.5" customHeight="1">
      <c r="A292" s="2"/>
      <c r="B292" s="185" t="s">
        <v>156</v>
      </c>
      <c r="C292" s="186"/>
      <c r="D292" s="2"/>
      <c r="E292" s="2"/>
      <c r="F292" s="6"/>
      <c r="G292" s="2"/>
      <c r="H292" s="2"/>
      <c r="I292" s="6"/>
    </row>
    <row r="293" spans="1:9" ht="19.5" customHeight="1">
      <c r="A293" s="2"/>
      <c r="B293" s="185" t="s">
        <v>53</v>
      </c>
      <c r="C293" s="186"/>
      <c r="D293" s="2">
        <f aca="true" t="shared" si="11" ref="D293:E295">E269</f>
        <v>24</v>
      </c>
      <c r="E293" s="4">
        <f t="shared" si="11"/>
        <v>16.2</v>
      </c>
      <c r="F293" s="13" t="s">
        <v>158</v>
      </c>
      <c r="G293" s="4"/>
      <c r="H293" s="5"/>
      <c r="I293" s="29">
        <f>D293*E293*6.31</f>
        <v>2453.3279999999995</v>
      </c>
    </row>
    <row r="294" spans="1:9" ht="19.5" customHeight="1">
      <c r="A294" s="2"/>
      <c r="B294" s="185" t="s">
        <v>53</v>
      </c>
      <c r="C294" s="186"/>
      <c r="D294" s="2">
        <f t="shared" si="11"/>
        <v>8</v>
      </c>
      <c r="E294" s="2">
        <f t="shared" si="11"/>
        <v>13.9</v>
      </c>
      <c r="F294" s="13" t="s">
        <v>157</v>
      </c>
      <c r="G294" s="4"/>
      <c r="H294" s="5"/>
      <c r="I294" s="29">
        <f>D294*E294*6.31</f>
        <v>701.672</v>
      </c>
    </row>
    <row r="295" spans="1:9" ht="19.5" customHeight="1">
      <c r="A295" s="2"/>
      <c r="B295" s="185" t="s">
        <v>54</v>
      </c>
      <c r="C295" s="186"/>
      <c r="D295" s="2">
        <f t="shared" si="11"/>
        <v>32</v>
      </c>
      <c r="E295" s="4">
        <f t="shared" si="11"/>
        <v>1.98</v>
      </c>
      <c r="F295" s="199" t="s">
        <v>93</v>
      </c>
      <c r="G295" s="200"/>
      <c r="H295" s="201"/>
      <c r="I295" s="29">
        <f>D295*E295*6.31</f>
        <v>399.80159999999995</v>
      </c>
    </row>
    <row r="296" spans="1:9" ht="19.5" customHeight="1">
      <c r="A296" s="2"/>
      <c r="B296" s="185" t="s">
        <v>168</v>
      </c>
      <c r="C296" s="186"/>
      <c r="D296" s="2"/>
      <c r="E296" s="4"/>
      <c r="F296" s="6"/>
      <c r="G296" s="2"/>
      <c r="H296" s="6" t="s">
        <v>79</v>
      </c>
      <c r="I296" s="27">
        <f>SUM(I293:I295)</f>
        <v>3554.8015999999993</v>
      </c>
    </row>
    <row r="297" spans="1:9" ht="231" customHeight="1">
      <c r="A297" s="3">
        <v>1.18</v>
      </c>
      <c r="B297" s="209" t="s">
        <v>21</v>
      </c>
      <c r="C297" s="210"/>
      <c r="D297" s="2"/>
      <c r="E297" s="2"/>
      <c r="F297" s="2"/>
      <c r="G297" s="2"/>
      <c r="H297" s="2"/>
      <c r="I297" s="2"/>
    </row>
    <row r="298" spans="1:9" ht="23.25" customHeight="1">
      <c r="A298" s="3"/>
      <c r="B298" s="185" t="s">
        <v>159</v>
      </c>
      <c r="C298" s="186"/>
      <c r="D298" s="202" t="s">
        <v>160</v>
      </c>
      <c r="E298" s="203"/>
      <c r="F298" s="203"/>
      <c r="G298" s="203"/>
      <c r="H298" s="204"/>
      <c r="I298" s="27">
        <f>3.14*1.2*2.26*47.1</f>
        <v>401.08852799999994</v>
      </c>
    </row>
    <row r="299" spans="1:9" ht="19.5" customHeight="1">
      <c r="A299" s="2"/>
      <c r="B299" s="2"/>
      <c r="C299" s="2"/>
      <c r="D299" s="202" t="s">
        <v>102</v>
      </c>
      <c r="E299" s="203"/>
      <c r="F299" s="203"/>
      <c r="G299" s="203"/>
      <c r="H299" s="204"/>
      <c r="I299" s="27">
        <f>1*3.14*1.2*0.3*47.1</f>
        <v>53.241839999999996</v>
      </c>
    </row>
    <row r="300" spans="1:9" ht="19.5" customHeight="1">
      <c r="A300" s="2"/>
      <c r="B300" s="185" t="s">
        <v>169</v>
      </c>
      <c r="C300" s="186"/>
      <c r="D300" s="2"/>
      <c r="E300" s="2"/>
      <c r="F300" s="2"/>
      <c r="G300" s="2"/>
      <c r="H300" s="6" t="s">
        <v>77</v>
      </c>
      <c r="I300" s="27">
        <f>I298+I299</f>
        <v>454.3303679999999</v>
      </c>
    </row>
    <row r="301" spans="1:9" ht="19.5" customHeight="1">
      <c r="A301" s="15"/>
      <c r="B301" s="17"/>
      <c r="C301" s="17"/>
      <c r="D301" s="15"/>
      <c r="E301" s="15"/>
      <c r="F301" s="15"/>
      <c r="G301" s="15"/>
      <c r="H301" s="19"/>
      <c r="I301" s="40"/>
    </row>
    <row r="302" spans="1:9" ht="19.5" customHeight="1">
      <c r="A302" s="15"/>
      <c r="B302" s="17"/>
      <c r="C302" s="17"/>
      <c r="D302" s="15"/>
      <c r="E302" s="15"/>
      <c r="F302" s="15"/>
      <c r="G302" s="15"/>
      <c r="H302" s="19"/>
      <c r="I302" s="40"/>
    </row>
    <row r="303" spans="1:9" ht="19.5" customHeight="1">
      <c r="A303" s="15"/>
      <c r="B303" s="17"/>
      <c r="C303" s="17"/>
      <c r="D303" s="15"/>
      <c r="E303" s="15"/>
      <c r="F303" s="15"/>
      <c r="G303" s="15"/>
      <c r="H303" s="19"/>
      <c r="I303" s="40"/>
    </row>
    <row r="304" spans="1:9" ht="19.5" customHeight="1">
      <c r="A304" s="15"/>
      <c r="B304" s="17"/>
      <c r="C304" s="17"/>
      <c r="D304" s="15"/>
      <c r="E304" s="15"/>
      <c r="F304" s="15"/>
      <c r="G304" s="15"/>
      <c r="H304" s="19"/>
      <c r="I304" s="40"/>
    </row>
    <row r="305" spans="1:9" ht="19.5" customHeight="1">
      <c r="A305" s="15"/>
      <c r="B305" s="17"/>
      <c r="C305" s="17"/>
      <c r="D305" s="15"/>
      <c r="E305" s="15"/>
      <c r="F305" s="15"/>
      <c r="G305" s="15"/>
      <c r="H305" s="19"/>
      <c r="I305" s="40"/>
    </row>
    <row r="306" spans="1:9" ht="19.5" customHeight="1">
      <c r="A306" s="15"/>
      <c r="B306" s="17"/>
      <c r="C306" s="17"/>
      <c r="D306" s="15"/>
      <c r="E306" s="15"/>
      <c r="F306" s="15"/>
      <c r="G306" s="15"/>
      <c r="H306" s="19"/>
      <c r="I306" s="40"/>
    </row>
    <row r="307" spans="1:9" ht="19.5" customHeight="1">
      <c r="A307" s="15"/>
      <c r="B307" s="17"/>
      <c r="C307" s="17"/>
      <c r="D307" s="15"/>
      <c r="E307" s="15"/>
      <c r="F307" s="15"/>
      <c r="G307" s="15"/>
      <c r="H307" s="19"/>
      <c r="I307" s="40"/>
    </row>
    <row r="308" spans="1:9" ht="19.5" customHeight="1">
      <c r="A308" s="15"/>
      <c r="B308" s="17"/>
      <c r="C308" s="17"/>
      <c r="D308" s="15"/>
      <c r="E308" s="15"/>
      <c r="F308" s="15"/>
      <c r="G308" s="15"/>
      <c r="H308" s="19"/>
      <c r="I308" s="40"/>
    </row>
    <row r="309" spans="1:9" ht="19.5" customHeight="1">
      <c r="A309" s="15"/>
      <c r="B309" s="17"/>
      <c r="C309" s="17"/>
      <c r="D309" s="15"/>
      <c r="E309" s="15"/>
      <c r="F309" s="15"/>
      <c r="G309" s="15"/>
      <c r="H309" s="19"/>
      <c r="I309" s="40"/>
    </row>
    <row r="310" spans="1:9" ht="19.5" customHeight="1">
      <c r="A310" s="15"/>
      <c r="B310" s="17"/>
      <c r="C310" s="17"/>
      <c r="D310" s="15"/>
      <c r="E310" s="15"/>
      <c r="F310" s="15"/>
      <c r="G310" s="15"/>
      <c r="H310" s="19"/>
      <c r="I310" s="40"/>
    </row>
    <row r="311" spans="1:9" ht="19.5" customHeight="1">
      <c r="A311" s="15"/>
      <c r="B311" s="17"/>
      <c r="C311" s="17"/>
      <c r="D311" s="15"/>
      <c r="E311" s="15"/>
      <c r="F311" s="15"/>
      <c r="G311" s="15"/>
      <c r="H311" s="19"/>
      <c r="I311" s="40"/>
    </row>
    <row r="312" spans="1:9" ht="17.25" customHeight="1">
      <c r="A312" s="15"/>
      <c r="B312" s="17"/>
      <c r="C312" s="17"/>
      <c r="D312" s="21"/>
      <c r="E312" s="21"/>
      <c r="F312" s="15"/>
      <c r="G312" s="15"/>
      <c r="H312" s="15"/>
      <c r="I312" s="41"/>
    </row>
    <row r="313" spans="1:9" ht="17.25" customHeight="1">
      <c r="A313" s="15"/>
      <c r="B313" s="17"/>
      <c r="C313" s="17"/>
      <c r="D313" s="21"/>
      <c r="E313" s="21"/>
      <c r="F313" s="15"/>
      <c r="G313" s="15"/>
      <c r="H313" s="15"/>
      <c r="I313" s="41"/>
    </row>
    <row r="314" spans="1:9" ht="17.25" customHeight="1">
      <c r="A314" s="15"/>
      <c r="B314" s="17"/>
      <c r="C314" s="17"/>
      <c r="D314" s="21"/>
      <c r="E314" s="21"/>
      <c r="F314" s="15"/>
      <c r="G314" s="15"/>
      <c r="H314" s="15"/>
      <c r="I314" s="41"/>
    </row>
    <row r="315" spans="1:9" ht="17.25" customHeight="1">
      <c r="A315" s="15"/>
      <c r="B315" s="17"/>
      <c r="C315" s="17"/>
      <c r="D315" s="21"/>
      <c r="E315" s="21"/>
      <c r="F315" s="15"/>
      <c r="G315" s="15"/>
      <c r="H315" s="15"/>
      <c r="I315" s="41"/>
    </row>
    <row r="316" spans="1:9" ht="17.25" customHeight="1">
      <c r="A316" s="15"/>
      <c r="B316" s="17"/>
      <c r="C316" s="17"/>
      <c r="D316" s="21"/>
      <c r="E316" s="21"/>
      <c r="F316" s="15"/>
      <c r="G316" s="15"/>
      <c r="H316" s="15"/>
      <c r="I316" s="41"/>
    </row>
    <row r="317" spans="1:9" ht="20.25" customHeight="1">
      <c r="A317" s="15"/>
      <c r="B317" s="17"/>
      <c r="C317" s="17"/>
      <c r="D317" s="21"/>
      <c r="E317" s="21"/>
      <c r="F317" s="15"/>
      <c r="G317" s="15"/>
      <c r="H317" s="15"/>
      <c r="I317" s="21"/>
    </row>
    <row r="318" spans="1:9" ht="20.25" customHeight="1">
      <c r="A318" s="2"/>
      <c r="B318" s="182" t="s">
        <v>72</v>
      </c>
      <c r="C318" s="183"/>
      <c r="D318" s="183"/>
      <c r="E318" s="183"/>
      <c r="F318" s="183"/>
      <c r="G318" s="183"/>
      <c r="H318" s="183"/>
      <c r="I318" s="166"/>
    </row>
    <row r="319" spans="1:9" ht="83.25" customHeight="1">
      <c r="A319" s="8">
        <v>1.08</v>
      </c>
      <c r="B319" s="185" t="s">
        <v>24</v>
      </c>
      <c r="C319" s="186"/>
      <c r="D319" s="2"/>
      <c r="E319" s="2"/>
      <c r="F319" s="2"/>
      <c r="G319" s="2"/>
      <c r="H319" s="2"/>
      <c r="I319" s="2"/>
    </row>
    <row r="320" spans="1:9" ht="27" customHeight="1">
      <c r="A320" s="42" t="s">
        <v>61</v>
      </c>
      <c r="B320" s="185" t="s">
        <v>62</v>
      </c>
      <c r="C320" s="186"/>
      <c r="D320" s="197" t="s">
        <v>63</v>
      </c>
      <c r="E320" s="198"/>
      <c r="F320" s="43" t="s">
        <v>64</v>
      </c>
      <c r="G320" s="43" t="s">
        <v>65</v>
      </c>
      <c r="H320" s="43" t="s">
        <v>66</v>
      </c>
      <c r="I320" s="12" t="s">
        <v>67</v>
      </c>
    </row>
    <row r="321" spans="1:9" ht="21.75" customHeight="1">
      <c r="A321" s="12">
        <v>1</v>
      </c>
      <c r="B321" s="185" t="s">
        <v>161</v>
      </c>
      <c r="C321" s="186"/>
      <c r="D321" s="178" t="e">
        <f>#REF!</f>
        <v>#REF!</v>
      </c>
      <c r="E321" s="179"/>
      <c r="F321" s="24" t="e">
        <f>#REF!</f>
        <v>#REF!</v>
      </c>
      <c r="G321" s="30" t="e">
        <f>#REF!</f>
        <v>#REF!</v>
      </c>
      <c r="H321" s="31"/>
      <c r="I321" s="30" t="e">
        <f>D321+F321+G321</f>
        <v>#REF!</v>
      </c>
    </row>
    <row r="322" spans="1:9" ht="21.75" customHeight="1">
      <c r="A322" s="12">
        <v>2</v>
      </c>
      <c r="B322" s="185" t="s">
        <v>162</v>
      </c>
      <c r="C322" s="186"/>
      <c r="D322" s="178">
        <f>I37</f>
        <v>203.23979999999997</v>
      </c>
      <c r="E322" s="179"/>
      <c r="F322" s="24">
        <f>I42</f>
        <v>92.4616</v>
      </c>
      <c r="G322" s="30">
        <f>I48</f>
        <v>3544.7055999999993</v>
      </c>
      <c r="H322" s="31"/>
      <c r="I322" s="30">
        <f aca="true" t="shared" si="12" ref="I322:I327">D322+F322+G322</f>
        <v>3840.4069999999992</v>
      </c>
    </row>
    <row r="323" spans="1:9" ht="21.75" customHeight="1">
      <c r="A323" s="12">
        <v>3</v>
      </c>
      <c r="B323" s="185" t="s">
        <v>163</v>
      </c>
      <c r="C323" s="186"/>
      <c r="D323" s="178">
        <f>I87</f>
        <v>203.23979999999997</v>
      </c>
      <c r="E323" s="179"/>
      <c r="F323" s="24">
        <f>I92</f>
        <v>92.4616</v>
      </c>
      <c r="G323" s="30">
        <f>I98</f>
        <v>3544.7055999999993</v>
      </c>
      <c r="H323" s="31"/>
      <c r="I323" s="30">
        <f t="shared" si="12"/>
        <v>3840.4069999999992</v>
      </c>
    </row>
    <row r="324" spans="1:9" ht="21.75" customHeight="1">
      <c r="A324" s="12">
        <v>4</v>
      </c>
      <c r="B324" s="185" t="s">
        <v>164</v>
      </c>
      <c r="C324" s="186"/>
      <c r="D324" s="178">
        <f>I137</f>
        <v>203.23979999999997</v>
      </c>
      <c r="E324" s="179"/>
      <c r="F324" s="24">
        <f>I142</f>
        <v>92.4616</v>
      </c>
      <c r="G324" s="30">
        <f>I148</f>
        <v>3544.7055999999993</v>
      </c>
      <c r="H324" s="31"/>
      <c r="I324" s="30">
        <f t="shared" si="12"/>
        <v>3840.4069999999992</v>
      </c>
    </row>
    <row r="325" spans="1:9" ht="21.75" customHeight="1">
      <c r="A325" s="12">
        <v>5</v>
      </c>
      <c r="B325" s="185" t="s">
        <v>165</v>
      </c>
      <c r="C325" s="186"/>
      <c r="D325" s="178">
        <f>I186</f>
        <v>203.23979999999997</v>
      </c>
      <c r="E325" s="179"/>
      <c r="F325" s="24">
        <f>I191</f>
        <v>92.4616</v>
      </c>
      <c r="G325" s="30">
        <f>I197</f>
        <v>3534.6096</v>
      </c>
      <c r="H325" s="31"/>
      <c r="I325" s="30">
        <f t="shared" si="12"/>
        <v>3830.3109999999997</v>
      </c>
    </row>
    <row r="326" spans="1:9" ht="21.75" customHeight="1">
      <c r="A326" s="12">
        <v>6</v>
      </c>
      <c r="B326" s="185" t="s">
        <v>166</v>
      </c>
      <c r="C326" s="186"/>
      <c r="D326" s="178">
        <f>I236</f>
        <v>203.23979999999997</v>
      </c>
      <c r="E326" s="179"/>
      <c r="F326" s="24">
        <f>I241</f>
        <v>92.4616</v>
      </c>
      <c r="G326" s="30">
        <f>I247</f>
        <v>3514.4175999999998</v>
      </c>
      <c r="H326" s="31"/>
      <c r="I326" s="30">
        <f t="shared" si="12"/>
        <v>3810.1189999999997</v>
      </c>
    </row>
    <row r="327" spans="1:9" ht="21.75" customHeight="1">
      <c r="A327" s="12">
        <v>7</v>
      </c>
      <c r="B327" s="185" t="s">
        <v>167</v>
      </c>
      <c r="C327" s="186"/>
      <c r="D327" s="178">
        <f>I285</f>
        <v>203.23979999999997</v>
      </c>
      <c r="E327" s="179"/>
      <c r="F327" s="24">
        <f>I290</f>
        <v>92.4616</v>
      </c>
      <c r="G327" s="30">
        <f>I296</f>
        <v>3554.8015999999993</v>
      </c>
      <c r="H327" s="31"/>
      <c r="I327" s="30">
        <f t="shared" si="12"/>
        <v>3850.5029999999992</v>
      </c>
    </row>
    <row r="328" spans="1:9" ht="21.75" customHeight="1">
      <c r="A328" s="12"/>
      <c r="B328" s="185"/>
      <c r="C328" s="186"/>
      <c r="D328" s="178"/>
      <c r="E328" s="179"/>
      <c r="F328" s="36"/>
      <c r="G328" s="37"/>
      <c r="H328" s="31"/>
      <c r="I328" s="30"/>
    </row>
    <row r="329" spans="1:9" ht="21.75" customHeight="1">
      <c r="A329" s="2"/>
      <c r="B329" s="189" t="s">
        <v>23</v>
      </c>
      <c r="C329" s="190"/>
      <c r="D329" s="191" t="e">
        <f>SUM(D321:D328)</f>
        <v>#REF!</v>
      </c>
      <c r="E329" s="192"/>
      <c r="F329" s="28" t="e">
        <f>SUM(F321:F328)</f>
        <v>#REF!</v>
      </c>
      <c r="G329" s="28" t="e">
        <f>SUM(G321:G328)</f>
        <v>#REF!</v>
      </c>
      <c r="H329" s="32"/>
      <c r="I329" s="26" t="e">
        <f>SUM(I321:I328)</f>
        <v>#REF!</v>
      </c>
    </row>
    <row r="330" spans="1:9" ht="21.75" customHeight="1">
      <c r="A330" s="2"/>
      <c r="B330" s="193"/>
      <c r="C330" s="193"/>
      <c r="D330" s="187"/>
      <c r="E330" s="188"/>
      <c r="F330" s="2"/>
      <c r="G330" s="2"/>
      <c r="H330" s="2" t="s">
        <v>81</v>
      </c>
      <c r="I330" s="26" t="e">
        <f>I329/1000</f>
        <v>#REF!</v>
      </c>
    </row>
    <row r="331" spans="1:9" ht="21.75" customHeight="1">
      <c r="A331" s="15"/>
      <c r="B331" s="17"/>
      <c r="C331" s="17"/>
      <c r="D331" s="21"/>
      <c r="E331" s="21"/>
      <c r="F331" s="15"/>
      <c r="G331" s="15"/>
      <c r="H331" s="15"/>
      <c r="I331" s="41"/>
    </row>
    <row r="332" spans="1:9" ht="21.75" customHeight="1">
      <c r="A332" s="15"/>
      <c r="B332" s="17"/>
      <c r="C332" s="17"/>
      <c r="D332" s="21"/>
      <c r="E332" s="21"/>
      <c r="F332" s="15"/>
      <c r="G332" s="15"/>
      <c r="H332" s="15"/>
      <c r="I332" s="41"/>
    </row>
    <row r="333" spans="1:9" ht="21.75" customHeight="1">
      <c r="A333" s="15"/>
      <c r="B333" s="17"/>
      <c r="C333" s="17"/>
      <c r="D333" s="21"/>
      <c r="E333" s="21"/>
      <c r="F333" s="15"/>
      <c r="G333" s="15"/>
      <c r="H333" s="15"/>
      <c r="I333" s="41"/>
    </row>
    <row r="334" spans="1:9" ht="21.75" customHeight="1">
      <c r="A334" s="15"/>
      <c r="B334" s="17"/>
      <c r="C334" s="17"/>
      <c r="D334" s="21"/>
      <c r="E334" s="21"/>
      <c r="F334" s="15"/>
      <c r="G334" s="15"/>
      <c r="H334" s="15"/>
      <c r="I334" s="41"/>
    </row>
    <row r="335" spans="1:9" ht="21.75" customHeight="1">
      <c r="A335" s="15"/>
      <c r="B335" s="17"/>
      <c r="C335" s="17"/>
      <c r="D335" s="21"/>
      <c r="E335" s="21"/>
      <c r="F335" s="15"/>
      <c r="G335" s="15"/>
      <c r="H335" s="15"/>
      <c r="I335" s="41"/>
    </row>
    <row r="336" spans="1:9" ht="21.75" customHeight="1">
      <c r="A336" s="15"/>
      <c r="B336" s="17"/>
      <c r="C336" s="17"/>
      <c r="D336" s="21"/>
      <c r="E336" s="21"/>
      <c r="F336" s="15"/>
      <c r="G336" s="15"/>
      <c r="H336" s="15"/>
      <c r="I336" s="41"/>
    </row>
    <row r="337" spans="1:9" ht="21.75" customHeight="1">
      <c r="A337" s="15"/>
      <c r="B337" s="17"/>
      <c r="C337" s="17"/>
      <c r="D337" s="21"/>
      <c r="E337" s="21"/>
      <c r="F337" s="15"/>
      <c r="G337" s="15"/>
      <c r="H337" s="15"/>
      <c r="I337" s="41"/>
    </row>
    <row r="338" spans="1:9" ht="21.75" customHeight="1">
      <c r="A338" s="15"/>
      <c r="B338" s="17"/>
      <c r="C338" s="17"/>
      <c r="D338" s="21"/>
      <c r="E338" s="21"/>
      <c r="F338" s="15"/>
      <c r="G338" s="15"/>
      <c r="H338" s="15"/>
      <c r="I338" s="41"/>
    </row>
    <row r="339" spans="1:9" ht="21.75" customHeight="1">
      <c r="A339" s="15"/>
      <c r="B339" s="17"/>
      <c r="C339" s="17"/>
      <c r="D339" s="21"/>
      <c r="E339" s="21"/>
      <c r="F339" s="15"/>
      <c r="G339" s="15"/>
      <c r="H339" s="15"/>
      <c r="I339" s="41"/>
    </row>
    <row r="340" spans="1:9" ht="21.75" customHeight="1">
      <c r="A340" s="15"/>
      <c r="B340" s="17"/>
      <c r="C340" s="17"/>
      <c r="D340" s="21"/>
      <c r="E340" s="21"/>
      <c r="F340" s="15"/>
      <c r="G340" s="15"/>
      <c r="H340" s="15"/>
      <c r="I340" s="41"/>
    </row>
    <row r="341" spans="1:9" ht="21.75" customHeight="1">
      <c r="A341" s="15"/>
      <c r="B341" s="17"/>
      <c r="C341" s="17"/>
      <c r="D341" s="21"/>
      <c r="E341" s="21"/>
      <c r="F341" s="15"/>
      <c r="G341" s="15"/>
      <c r="H341" s="15"/>
      <c r="I341" s="41"/>
    </row>
    <row r="342" spans="1:9" ht="21.75" customHeight="1">
      <c r="A342" s="15"/>
      <c r="B342" s="17"/>
      <c r="C342" s="17"/>
      <c r="D342" s="21"/>
      <c r="E342" s="21"/>
      <c r="F342" s="15"/>
      <c r="G342" s="15"/>
      <c r="H342" s="15"/>
      <c r="I342" s="41"/>
    </row>
    <row r="343" spans="1:9" ht="15.75" customHeight="1">
      <c r="A343" s="15"/>
      <c r="B343" s="17"/>
      <c r="C343" s="17"/>
      <c r="D343" s="21"/>
      <c r="E343" s="21"/>
      <c r="F343" s="15"/>
      <c r="G343" s="15"/>
      <c r="H343" s="15"/>
      <c r="I343" s="21"/>
    </row>
    <row r="344" spans="1:9" ht="20.25" customHeight="1">
      <c r="A344" s="2"/>
      <c r="B344" s="182" t="s">
        <v>73</v>
      </c>
      <c r="C344" s="183"/>
      <c r="D344" s="183"/>
      <c r="E344" s="183"/>
      <c r="F344" s="183"/>
      <c r="G344" s="183"/>
      <c r="H344" s="183"/>
      <c r="I344" s="166"/>
    </row>
    <row r="345" spans="1:9" ht="224.25" customHeight="1">
      <c r="A345" s="8">
        <v>1.08</v>
      </c>
      <c r="B345" s="209" t="s">
        <v>21</v>
      </c>
      <c r="C345" s="210"/>
      <c r="D345" s="2"/>
      <c r="E345" s="2"/>
      <c r="F345" s="2"/>
      <c r="G345" s="2"/>
      <c r="H345" s="2"/>
      <c r="I345" s="2"/>
    </row>
    <row r="346" spans="1:9" ht="22.5" customHeight="1">
      <c r="A346" s="7" t="s">
        <v>61</v>
      </c>
      <c r="B346" s="185" t="s">
        <v>62</v>
      </c>
      <c r="C346" s="186"/>
      <c r="D346" s="197" t="s">
        <v>74</v>
      </c>
      <c r="E346" s="198"/>
      <c r="F346" s="6"/>
      <c r="G346" s="6"/>
      <c r="H346" s="7" t="s">
        <v>66</v>
      </c>
      <c r="I346" s="16" t="s">
        <v>67</v>
      </c>
    </row>
    <row r="347" spans="1:9" ht="20.25" customHeight="1">
      <c r="A347" s="12">
        <v>1</v>
      </c>
      <c r="B347" s="185" t="s">
        <v>161</v>
      </c>
      <c r="C347" s="186"/>
      <c r="D347" s="178">
        <f>I12</f>
        <v>477.401832</v>
      </c>
      <c r="E347" s="179"/>
      <c r="F347" s="7"/>
      <c r="G347" s="16"/>
      <c r="H347" s="12"/>
      <c r="I347" s="30">
        <f aca="true" t="shared" si="13" ref="I347:I353">D347+F347+G347</f>
        <v>477.401832</v>
      </c>
    </row>
    <row r="348" spans="1:9" ht="20.25" customHeight="1">
      <c r="A348" s="12">
        <v>2</v>
      </c>
      <c r="B348" s="185" t="s">
        <v>171</v>
      </c>
      <c r="C348" s="186"/>
      <c r="D348" s="178">
        <f>I52</f>
        <v>514.67112</v>
      </c>
      <c r="E348" s="179"/>
      <c r="F348" s="7"/>
      <c r="G348" s="16"/>
      <c r="H348" s="12"/>
      <c r="I348" s="30">
        <f t="shared" si="13"/>
        <v>514.67112</v>
      </c>
    </row>
    <row r="349" spans="1:9" ht="20.25" customHeight="1">
      <c r="A349" s="12">
        <v>3</v>
      </c>
      <c r="B349" s="185" t="s">
        <v>172</v>
      </c>
      <c r="C349" s="186"/>
      <c r="D349" s="178">
        <f>I102</f>
        <v>452.55564000000004</v>
      </c>
      <c r="E349" s="179"/>
      <c r="F349" s="7"/>
      <c r="G349" s="16"/>
      <c r="H349" s="12"/>
      <c r="I349" s="30">
        <f t="shared" si="13"/>
        <v>452.55564000000004</v>
      </c>
    </row>
    <row r="350" spans="1:9" ht="20.25" customHeight="1">
      <c r="A350" s="12">
        <v>4</v>
      </c>
      <c r="B350" s="185" t="s">
        <v>173</v>
      </c>
      <c r="C350" s="186"/>
      <c r="D350" s="178">
        <f>I152</f>
        <v>431.2589039999999</v>
      </c>
      <c r="E350" s="179"/>
      <c r="F350" s="7"/>
      <c r="G350" s="16"/>
      <c r="H350" s="12"/>
      <c r="I350" s="30">
        <f t="shared" si="13"/>
        <v>431.2589039999999</v>
      </c>
    </row>
    <row r="351" spans="1:9" ht="20.25" customHeight="1">
      <c r="A351" s="12">
        <v>5</v>
      </c>
      <c r="B351" s="185" t="s">
        <v>174</v>
      </c>
      <c r="C351" s="186"/>
      <c r="D351" s="178">
        <f>I201</f>
        <v>456.105096</v>
      </c>
      <c r="E351" s="179"/>
      <c r="F351" s="7"/>
      <c r="G351" s="16"/>
      <c r="H351" s="12"/>
      <c r="I351" s="30">
        <f t="shared" si="13"/>
        <v>456.105096</v>
      </c>
    </row>
    <row r="352" spans="1:9" ht="20.25" customHeight="1">
      <c r="A352" s="12">
        <v>6</v>
      </c>
      <c r="B352" s="185" t="s">
        <v>175</v>
      </c>
      <c r="C352" s="186"/>
      <c r="D352" s="178">
        <f>I251</f>
        <v>449.00618399999996</v>
      </c>
      <c r="E352" s="179"/>
      <c r="F352" s="7"/>
      <c r="G352" s="16"/>
      <c r="H352" s="12"/>
      <c r="I352" s="30">
        <f t="shared" si="13"/>
        <v>449.00618399999996</v>
      </c>
    </row>
    <row r="353" spans="1:9" ht="20.25" customHeight="1">
      <c r="A353" s="12">
        <v>7</v>
      </c>
      <c r="B353" s="185" t="s">
        <v>176</v>
      </c>
      <c r="C353" s="186"/>
      <c r="D353" s="178">
        <f>I300</f>
        <v>454.3303679999999</v>
      </c>
      <c r="E353" s="179"/>
      <c r="F353" s="7"/>
      <c r="G353" s="16"/>
      <c r="H353" s="12"/>
      <c r="I353" s="30">
        <f t="shared" si="13"/>
        <v>454.3303679999999</v>
      </c>
    </row>
    <row r="354" spans="1:9" ht="20.25" customHeight="1">
      <c r="A354" s="12"/>
      <c r="B354" s="185"/>
      <c r="C354" s="186"/>
      <c r="D354" s="178"/>
      <c r="E354" s="179"/>
      <c r="F354" s="38"/>
      <c r="G354" s="39"/>
      <c r="H354" s="12"/>
      <c r="I354" s="30"/>
    </row>
    <row r="355" spans="1:9" ht="20.25" customHeight="1">
      <c r="A355" s="2"/>
      <c r="B355" s="189" t="s">
        <v>23</v>
      </c>
      <c r="C355" s="190"/>
      <c r="D355" s="191">
        <f>SUM(D347:D354)</f>
        <v>3235.3291439999994</v>
      </c>
      <c r="E355" s="192"/>
      <c r="F355" s="20"/>
      <c r="G355" s="20"/>
      <c r="H355" s="2"/>
      <c r="I355" s="26">
        <f>SUM(I347:I354)</f>
        <v>3235.3291439999994</v>
      </c>
    </row>
    <row r="356" spans="1:9" ht="20.25" customHeight="1">
      <c r="A356" s="2"/>
      <c r="B356" s="193"/>
      <c r="C356" s="193"/>
      <c r="D356" s="187"/>
      <c r="E356" s="188"/>
      <c r="F356" s="2"/>
      <c r="G356" s="2"/>
      <c r="H356" s="2" t="s">
        <v>81</v>
      </c>
      <c r="I356" s="26">
        <f>I355/1000</f>
        <v>3.235329143999999</v>
      </c>
    </row>
    <row r="357" spans="1:9" ht="20.25" customHeight="1">
      <c r="A357" s="15"/>
      <c r="B357" s="17"/>
      <c r="C357" s="17"/>
      <c r="D357" s="21"/>
      <c r="E357" s="21"/>
      <c r="F357" s="15"/>
      <c r="G357" s="15"/>
      <c r="H357" s="15"/>
      <c r="I357" s="21"/>
    </row>
    <row r="358" spans="1:9" ht="20.25" customHeight="1">
      <c r="A358" s="15"/>
      <c r="B358" s="17"/>
      <c r="C358" s="17"/>
      <c r="D358" s="21"/>
      <c r="E358" s="21"/>
      <c r="F358" s="15"/>
      <c r="G358" s="15"/>
      <c r="H358" s="15"/>
      <c r="I358" s="21"/>
    </row>
    <row r="359" spans="1:9" ht="20.25" customHeight="1">
      <c r="A359" s="15"/>
      <c r="B359" s="17"/>
      <c r="C359" s="17"/>
      <c r="D359" s="21"/>
      <c r="E359" s="21"/>
      <c r="F359" s="15"/>
      <c r="G359" s="15"/>
      <c r="H359" s="15"/>
      <c r="I359" s="21"/>
    </row>
    <row r="360" spans="1:9" ht="20.25" customHeight="1">
      <c r="A360" s="15"/>
      <c r="B360" s="17"/>
      <c r="C360" s="17"/>
      <c r="D360" s="21"/>
      <c r="E360" s="21"/>
      <c r="F360" s="15"/>
      <c r="G360" s="15"/>
      <c r="H360" s="15"/>
      <c r="I360" s="21"/>
    </row>
    <row r="361" spans="1:9" ht="20.25" customHeight="1">
      <c r="A361" s="15"/>
      <c r="B361" s="17"/>
      <c r="C361" s="17"/>
      <c r="D361" s="21"/>
      <c r="E361" s="21"/>
      <c r="F361" s="15"/>
      <c r="G361" s="15"/>
      <c r="H361" s="15"/>
      <c r="I361" s="21"/>
    </row>
    <row r="362" spans="1:9" ht="20.25" customHeight="1">
      <c r="A362" s="15"/>
      <c r="B362" s="17"/>
      <c r="C362" s="17"/>
      <c r="D362" s="21"/>
      <c r="E362" s="21"/>
      <c r="F362" s="15"/>
      <c r="G362" s="15"/>
      <c r="H362" s="15"/>
      <c r="I362" s="21"/>
    </row>
    <row r="363" spans="1:9" ht="20.25" customHeight="1">
      <c r="A363" s="15"/>
      <c r="B363" s="17"/>
      <c r="C363" s="17"/>
      <c r="D363" s="21"/>
      <c r="E363" s="21"/>
      <c r="F363" s="15"/>
      <c r="G363" s="15"/>
      <c r="H363" s="15"/>
      <c r="I363" s="21"/>
    </row>
    <row r="364" spans="1:9" ht="20.25" customHeight="1">
      <c r="A364" s="15"/>
      <c r="B364" s="17"/>
      <c r="C364" s="17"/>
      <c r="D364" s="21"/>
      <c r="E364" s="21"/>
      <c r="F364" s="15"/>
      <c r="G364" s="15"/>
      <c r="H364" s="15"/>
      <c r="I364" s="21"/>
    </row>
    <row r="365" spans="1:9" ht="20.25" customHeight="1">
      <c r="A365" s="15"/>
      <c r="B365" s="17"/>
      <c r="C365" s="17"/>
      <c r="D365" s="21"/>
      <c r="E365" s="21"/>
      <c r="F365" s="15"/>
      <c r="G365" s="15"/>
      <c r="H365" s="15"/>
      <c r="I365" s="21"/>
    </row>
    <row r="366" spans="1:9" ht="20.25" customHeight="1">
      <c r="A366" s="15"/>
      <c r="B366" s="17"/>
      <c r="C366" s="17"/>
      <c r="D366" s="21"/>
      <c r="E366" s="21"/>
      <c r="F366" s="15"/>
      <c r="G366" s="15"/>
      <c r="H366" s="15"/>
      <c r="I366" s="21"/>
    </row>
    <row r="368" spans="1:9" ht="24.75" customHeight="1">
      <c r="A368" s="9"/>
      <c r="B368" s="177" t="s">
        <v>37</v>
      </c>
      <c r="C368" s="177"/>
      <c r="D368" s="177"/>
      <c r="E368" s="177"/>
      <c r="F368" s="177"/>
      <c r="G368" s="177"/>
      <c r="H368" s="177"/>
      <c r="I368" s="177"/>
    </row>
    <row r="375" ht="12.75">
      <c r="B375" t="s">
        <v>38</v>
      </c>
    </row>
    <row r="376" ht="12.75">
      <c r="B376" t="s">
        <v>39</v>
      </c>
    </row>
    <row r="377" ht="12.75">
      <c r="B377" t="s">
        <v>45</v>
      </c>
    </row>
    <row r="382" ht="12.75">
      <c r="B382" t="s">
        <v>40</v>
      </c>
    </row>
    <row r="389" ht="12.75">
      <c r="B389" t="s">
        <v>41</v>
      </c>
    </row>
    <row r="390" ht="12.75">
      <c r="B390" t="s">
        <v>39</v>
      </c>
    </row>
    <row r="391" ht="12.75">
      <c r="B391" t="s">
        <v>45</v>
      </c>
    </row>
    <row r="396" ht="12.75">
      <c r="B396" t="s">
        <v>42</v>
      </c>
    </row>
    <row r="404" ht="12.75">
      <c r="B404" t="s">
        <v>43</v>
      </c>
    </row>
    <row r="405" ht="12.75">
      <c r="B405" t="s">
        <v>44</v>
      </c>
    </row>
    <row r="406" ht="12.75">
      <c r="B406" t="s">
        <v>45</v>
      </c>
    </row>
  </sheetData>
  <sheetProtection/>
  <mergeCells count="309">
    <mergeCell ref="D352:E352"/>
    <mergeCell ref="B350:C350"/>
    <mergeCell ref="D347:E347"/>
    <mergeCell ref="B348:C348"/>
    <mergeCell ref="D348:E348"/>
    <mergeCell ref="B352:C352"/>
    <mergeCell ref="B326:C326"/>
    <mergeCell ref="B351:C351"/>
    <mergeCell ref="D351:E351"/>
    <mergeCell ref="B344:I344"/>
    <mergeCell ref="B349:C349"/>
    <mergeCell ref="D349:E349"/>
    <mergeCell ref="B347:C347"/>
    <mergeCell ref="D350:E350"/>
    <mergeCell ref="B346:C346"/>
    <mergeCell ref="D346:E346"/>
    <mergeCell ref="B322:C322"/>
    <mergeCell ref="B319:C319"/>
    <mergeCell ref="B320:C320"/>
    <mergeCell ref="B291:C291"/>
    <mergeCell ref="B292:C292"/>
    <mergeCell ref="B297:C297"/>
    <mergeCell ref="B298:C298"/>
    <mergeCell ref="B295:C295"/>
    <mergeCell ref="B356:C356"/>
    <mergeCell ref="B354:C354"/>
    <mergeCell ref="D354:E354"/>
    <mergeCell ref="D356:E356"/>
    <mergeCell ref="B355:C355"/>
    <mergeCell ref="D355:E355"/>
    <mergeCell ref="D353:E353"/>
    <mergeCell ref="B353:C353"/>
    <mergeCell ref="B345:C345"/>
    <mergeCell ref="D299:H299"/>
    <mergeCell ref="B300:C300"/>
    <mergeCell ref="B327:C327"/>
    <mergeCell ref="D327:E327"/>
    <mergeCell ref="B325:C325"/>
    <mergeCell ref="D325:E325"/>
    <mergeCell ref="D320:E320"/>
    <mergeCell ref="F295:H295"/>
    <mergeCell ref="B296:C296"/>
    <mergeCell ref="B318:I318"/>
    <mergeCell ref="B283:C283"/>
    <mergeCell ref="F289:H289"/>
    <mergeCell ref="D298:H298"/>
    <mergeCell ref="B281:C281"/>
    <mergeCell ref="B293:C293"/>
    <mergeCell ref="B294:C294"/>
    <mergeCell ref="B290:C290"/>
    <mergeCell ref="B284:C284"/>
    <mergeCell ref="B285:C285"/>
    <mergeCell ref="B286:C286"/>
    <mergeCell ref="B287:C287"/>
    <mergeCell ref="B288:C288"/>
    <mergeCell ref="B289:C289"/>
    <mergeCell ref="E6:I6"/>
    <mergeCell ref="A7:I7"/>
    <mergeCell ref="B8:C8"/>
    <mergeCell ref="D8:E8"/>
    <mergeCell ref="B280:C280"/>
    <mergeCell ref="B282:C282"/>
    <mergeCell ref="B39:C39"/>
    <mergeCell ref="B34:C34"/>
    <mergeCell ref="B279:C279"/>
    <mergeCell ref="B47:C47"/>
    <mergeCell ref="B36:C36"/>
    <mergeCell ref="B49:C49"/>
    <mergeCell ref="B43:C43"/>
    <mergeCell ref="B41:C41"/>
    <mergeCell ref="E5:I5"/>
    <mergeCell ref="A6:C6"/>
    <mergeCell ref="F240:H240"/>
    <mergeCell ref="A15:I15"/>
    <mergeCell ref="B40:C40"/>
    <mergeCell ref="A5:C5"/>
    <mergeCell ref="B24:C24"/>
    <mergeCell ref="B9:C9"/>
    <mergeCell ref="D10:H10"/>
    <mergeCell ref="B16:C16"/>
    <mergeCell ref="A1:C1"/>
    <mergeCell ref="E1:I1"/>
    <mergeCell ref="A2:C2"/>
    <mergeCell ref="E2:I2"/>
    <mergeCell ref="A3:C3"/>
    <mergeCell ref="E3:I3"/>
    <mergeCell ref="A4:C4"/>
    <mergeCell ref="E4:I4"/>
    <mergeCell ref="B368:I368"/>
    <mergeCell ref="B324:C324"/>
    <mergeCell ref="D324:E324"/>
    <mergeCell ref="B321:C321"/>
    <mergeCell ref="D323:E323"/>
    <mergeCell ref="B323:C323"/>
    <mergeCell ref="D326:E326"/>
    <mergeCell ref="D321:E321"/>
    <mergeCell ref="D322:E322"/>
    <mergeCell ref="D328:E328"/>
    <mergeCell ref="B18:C18"/>
    <mergeCell ref="B19:C19"/>
    <mergeCell ref="B10:C10"/>
    <mergeCell ref="D16:E16"/>
    <mergeCell ref="D11:H11"/>
    <mergeCell ref="B12:C12"/>
    <mergeCell ref="B35:C35"/>
    <mergeCell ref="B26:C26"/>
    <mergeCell ref="B37:C37"/>
    <mergeCell ref="B38:C38"/>
    <mergeCell ref="B32:C32"/>
    <mergeCell ref="B20:C20"/>
    <mergeCell ref="D20:E20"/>
    <mergeCell ref="B33:C33"/>
    <mergeCell ref="B31:C31"/>
    <mergeCell ref="B21:C21"/>
    <mergeCell ref="B23:C23"/>
    <mergeCell ref="B30:C30"/>
    <mergeCell ref="B25:C25"/>
    <mergeCell ref="B22:C22"/>
    <mergeCell ref="B27:C27"/>
    <mergeCell ref="F41:H41"/>
    <mergeCell ref="D70:E70"/>
    <mergeCell ref="B66:C66"/>
    <mergeCell ref="F47:H47"/>
    <mergeCell ref="B44:C44"/>
    <mergeCell ref="B45:C45"/>
    <mergeCell ref="B46:C46"/>
    <mergeCell ref="B42:C42"/>
    <mergeCell ref="A65:I65"/>
    <mergeCell ref="D66:E66"/>
    <mergeCell ref="B48:C48"/>
    <mergeCell ref="B77:C77"/>
    <mergeCell ref="B68:C68"/>
    <mergeCell ref="B69:C69"/>
    <mergeCell ref="B70:C70"/>
    <mergeCell ref="B71:C71"/>
    <mergeCell ref="B72:C72"/>
    <mergeCell ref="B94:C94"/>
    <mergeCell ref="D51:H51"/>
    <mergeCell ref="B52:C52"/>
    <mergeCell ref="B50:C50"/>
    <mergeCell ref="D50:H50"/>
    <mergeCell ref="B90:C90"/>
    <mergeCell ref="B92:C92"/>
    <mergeCell ref="B73:C73"/>
    <mergeCell ref="B74:C74"/>
    <mergeCell ref="B75:C75"/>
    <mergeCell ref="B80:C80"/>
    <mergeCell ref="B81:C81"/>
    <mergeCell ref="B76:C76"/>
    <mergeCell ref="B93:C93"/>
    <mergeCell ref="B88:C88"/>
    <mergeCell ref="B89:C89"/>
    <mergeCell ref="B85:C85"/>
    <mergeCell ref="B86:C86"/>
    <mergeCell ref="B87:C87"/>
    <mergeCell ref="B82:C82"/>
    <mergeCell ref="D101:H101"/>
    <mergeCell ref="B96:C96"/>
    <mergeCell ref="B97:C97"/>
    <mergeCell ref="F97:H97"/>
    <mergeCell ref="B98:C98"/>
    <mergeCell ref="B116:C116"/>
    <mergeCell ref="D116:E116"/>
    <mergeCell ref="B118:C118"/>
    <mergeCell ref="B119:C119"/>
    <mergeCell ref="B130:C130"/>
    <mergeCell ref="B131:C131"/>
    <mergeCell ref="B132:C132"/>
    <mergeCell ref="D120:E120"/>
    <mergeCell ref="B123:C123"/>
    <mergeCell ref="B124:C124"/>
    <mergeCell ref="B125:C125"/>
    <mergeCell ref="B127:C127"/>
    <mergeCell ref="B126:C126"/>
    <mergeCell ref="B133:C133"/>
    <mergeCell ref="B120:C120"/>
    <mergeCell ref="B95:C95"/>
    <mergeCell ref="A115:I115"/>
    <mergeCell ref="B99:C99"/>
    <mergeCell ref="B100:C100"/>
    <mergeCell ref="D100:H100"/>
    <mergeCell ref="B121:C121"/>
    <mergeCell ref="B122:C122"/>
    <mergeCell ref="B102:C102"/>
    <mergeCell ref="B137:C137"/>
    <mergeCell ref="B134:C134"/>
    <mergeCell ref="B135:C135"/>
    <mergeCell ref="B136:C136"/>
    <mergeCell ref="B138:C138"/>
    <mergeCell ref="B139:C139"/>
    <mergeCell ref="B141:C141"/>
    <mergeCell ref="B146:C146"/>
    <mergeCell ref="B142:C142"/>
    <mergeCell ref="B143:C143"/>
    <mergeCell ref="F147:H147"/>
    <mergeCell ref="B167:C167"/>
    <mergeCell ref="B140:C140"/>
    <mergeCell ref="B144:C144"/>
    <mergeCell ref="B145:C145"/>
    <mergeCell ref="B152:C152"/>
    <mergeCell ref="B147:C147"/>
    <mergeCell ref="F141:H141"/>
    <mergeCell ref="B168:C168"/>
    <mergeCell ref="B150:C150"/>
    <mergeCell ref="A164:I164"/>
    <mergeCell ref="B165:C165"/>
    <mergeCell ref="D165:E165"/>
    <mergeCell ref="D151:H151"/>
    <mergeCell ref="D150:H150"/>
    <mergeCell ref="D169:E169"/>
    <mergeCell ref="B184:C184"/>
    <mergeCell ref="B148:C148"/>
    <mergeCell ref="B149:C149"/>
    <mergeCell ref="B169:C169"/>
    <mergeCell ref="B183:C183"/>
    <mergeCell ref="B170:C170"/>
    <mergeCell ref="B171:C171"/>
    <mergeCell ref="B172:C172"/>
    <mergeCell ref="B173:C173"/>
    <mergeCell ref="B186:C186"/>
    <mergeCell ref="B181:C181"/>
    <mergeCell ref="B185:C185"/>
    <mergeCell ref="B182:C182"/>
    <mergeCell ref="B174:C174"/>
    <mergeCell ref="B176:C176"/>
    <mergeCell ref="B179:C179"/>
    <mergeCell ref="B180:C180"/>
    <mergeCell ref="B175:C175"/>
    <mergeCell ref="B187:C187"/>
    <mergeCell ref="B197:C197"/>
    <mergeCell ref="B198:C198"/>
    <mergeCell ref="B199:C199"/>
    <mergeCell ref="B195:C195"/>
    <mergeCell ref="B194:C194"/>
    <mergeCell ref="B192:C192"/>
    <mergeCell ref="B193:C193"/>
    <mergeCell ref="B188:C188"/>
    <mergeCell ref="B189:C189"/>
    <mergeCell ref="D219:E219"/>
    <mergeCell ref="D200:H200"/>
    <mergeCell ref="B201:C201"/>
    <mergeCell ref="D199:H199"/>
    <mergeCell ref="A214:I214"/>
    <mergeCell ref="B215:C215"/>
    <mergeCell ref="D215:E215"/>
    <mergeCell ref="B217:C217"/>
    <mergeCell ref="B218:C218"/>
    <mergeCell ref="B219:C219"/>
    <mergeCell ref="B191:C191"/>
    <mergeCell ref="B190:C190"/>
    <mergeCell ref="B196:C196"/>
    <mergeCell ref="F196:H196"/>
    <mergeCell ref="F190:H190"/>
    <mergeCell ref="B237:C237"/>
    <mergeCell ref="B229:C229"/>
    <mergeCell ref="B238:C238"/>
    <mergeCell ref="B230:C230"/>
    <mergeCell ref="B275:C275"/>
    <mergeCell ref="B248:C248"/>
    <mergeCell ref="B249:C249"/>
    <mergeCell ref="B245:C245"/>
    <mergeCell ref="B246:C246"/>
    <mergeCell ref="B264:C264"/>
    <mergeCell ref="B268:C268"/>
    <mergeCell ref="B247:C247"/>
    <mergeCell ref="B274:C274"/>
    <mergeCell ref="B270:C270"/>
    <mergeCell ref="F91:H91"/>
    <mergeCell ref="B240:C240"/>
    <mergeCell ref="B243:C243"/>
    <mergeCell ref="B244:C244"/>
    <mergeCell ref="B222:C222"/>
    <mergeCell ref="B223:C223"/>
    <mergeCell ref="B233:C233"/>
    <mergeCell ref="B234:C234"/>
    <mergeCell ref="B226:C226"/>
    <mergeCell ref="B225:C225"/>
    <mergeCell ref="B242:C242"/>
    <mergeCell ref="B220:C220"/>
    <mergeCell ref="B224:C224"/>
    <mergeCell ref="B241:C241"/>
    <mergeCell ref="B239:C239"/>
    <mergeCell ref="B221:C221"/>
    <mergeCell ref="B231:C231"/>
    <mergeCell ref="B232:C232"/>
    <mergeCell ref="B235:C235"/>
    <mergeCell ref="B236:C236"/>
    <mergeCell ref="B269:C269"/>
    <mergeCell ref="A263:I263"/>
    <mergeCell ref="D268:E268"/>
    <mergeCell ref="F246:H246"/>
    <mergeCell ref="D249:H249"/>
    <mergeCell ref="D250:H250"/>
    <mergeCell ref="B251:C251"/>
    <mergeCell ref="D264:E264"/>
    <mergeCell ref="D330:E330"/>
    <mergeCell ref="B329:C329"/>
    <mergeCell ref="D329:E329"/>
    <mergeCell ref="B330:C330"/>
    <mergeCell ref="B83:C83"/>
    <mergeCell ref="B84:C84"/>
    <mergeCell ref="B328:C328"/>
    <mergeCell ref="B91:C91"/>
    <mergeCell ref="B267:C267"/>
    <mergeCell ref="B272:C272"/>
    <mergeCell ref="B273:C273"/>
    <mergeCell ref="B266:C266"/>
    <mergeCell ref="B278:C278"/>
    <mergeCell ref="B271:C271"/>
  </mergeCells>
  <printOptions/>
  <pageMargins left="0.5" right="0.25" top="1" bottom="1" header="0.5" footer="0.5"/>
  <pageSetup firstPageNumber="23" useFirstPageNumber="1" horizontalDpi="300" verticalDpi="300" orientation="portrait" r:id="rId1"/>
  <headerFooter alignWithMargins="0">
    <oddHeader>&amp;LCMB 654/CCSD 3/II&amp;C&amp;P</oddHeader>
    <oddFooter>&amp;LContractor&amp;CJunior Engineer&amp;RAssistant Engineer</oddFooter>
  </headerFooter>
</worksheet>
</file>

<file path=xl/worksheets/sheet2.xml><?xml version="1.0" encoding="utf-8"?>
<worksheet xmlns="http://schemas.openxmlformats.org/spreadsheetml/2006/main" xmlns:r="http://schemas.openxmlformats.org/officeDocument/2006/relationships">
  <dimension ref="A1:H35"/>
  <sheetViews>
    <sheetView tabSelected="1" view="pageBreakPreview" zoomScaleSheetLayoutView="100" workbookViewId="0" topLeftCell="A7">
      <selection activeCell="I12" sqref="I12"/>
    </sheetView>
  </sheetViews>
  <sheetFormatPr defaultColWidth="9.140625" defaultRowHeight="34.5" customHeight="1"/>
  <cols>
    <col min="1" max="1" width="21.00390625" style="15" customWidth="1"/>
    <col min="2" max="2" width="2.140625" style="15" customWidth="1"/>
    <col min="3" max="3" width="29.421875" style="15" customWidth="1"/>
    <col min="4" max="4" width="16.57421875" style="15" customWidth="1"/>
    <col min="5" max="16384" width="9.140625" style="15" customWidth="1"/>
  </cols>
  <sheetData>
    <row r="1" spans="1:4" ht="108" customHeight="1">
      <c r="A1" s="212"/>
      <c r="B1" s="212"/>
      <c r="C1" s="212"/>
      <c r="D1" s="212"/>
    </row>
    <row r="2" spans="1:4" ht="19.5" customHeight="1">
      <c r="A2" s="169" t="s">
        <v>198</v>
      </c>
      <c r="B2" s="170"/>
      <c r="C2" s="170"/>
      <c r="D2" s="170"/>
    </row>
    <row r="3" spans="1:4" ht="19.5" customHeight="1">
      <c r="A3" s="169" t="s">
        <v>197</v>
      </c>
      <c r="B3" s="170"/>
      <c r="C3" s="170"/>
      <c r="D3" s="170"/>
    </row>
    <row r="4" spans="1:4" ht="56.25" customHeight="1">
      <c r="A4" s="164" t="s">
        <v>239</v>
      </c>
      <c r="B4" s="164"/>
      <c r="C4" s="164"/>
      <c r="D4" s="164"/>
    </row>
    <row r="5" spans="1:4" ht="34.5" customHeight="1">
      <c r="A5" s="160" t="s">
        <v>240</v>
      </c>
      <c r="B5" s="162" t="s">
        <v>1</v>
      </c>
      <c r="C5" s="171"/>
      <c r="D5" s="163"/>
    </row>
    <row r="6" spans="1:7" ht="34.5" customHeight="1">
      <c r="A6" s="160" t="s">
        <v>241</v>
      </c>
      <c r="B6" s="162" t="s">
        <v>1</v>
      </c>
      <c r="C6" s="171"/>
      <c r="D6" s="163"/>
      <c r="G6" s="184"/>
    </row>
    <row r="7" spans="1:4" ht="34.5" customHeight="1">
      <c r="A7" s="160" t="s">
        <v>238</v>
      </c>
      <c r="B7" s="162" t="s">
        <v>1</v>
      </c>
      <c r="C7" s="171"/>
      <c r="D7" s="163"/>
    </row>
    <row r="8" spans="1:4" ht="34.5" customHeight="1">
      <c r="A8" s="160" t="s">
        <v>242</v>
      </c>
      <c r="B8" s="162" t="s">
        <v>1</v>
      </c>
      <c r="C8" s="171"/>
      <c r="D8" s="163"/>
    </row>
    <row r="9" spans="1:4" ht="34.5" customHeight="1">
      <c r="A9" s="165"/>
      <c r="B9" s="165"/>
      <c r="C9" s="165"/>
      <c r="D9" s="165"/>
    </row>
    <row r="10" spans="1:4" ht="43.5" customHeight="1">
      <c r="A10" s="161" t="s">
        <v>243</v>
      </c>
      <c r="B10" s="162" t="s">
        <v>1</v>
      </c>
      <c r="C10" s="171"/>
      <c r="D10" s="163"/>
    </row>
    <row r="11" spans="1:8" ht="39.75" customHeight="1">
      <c r="A11" s="161" t="s">
        <v>199</v>
      </c>
      <c r="B11" s="162" t="s">
        <v>1</v>
      </c>
      <c r="C11" s="171"/>
      <c r="D11" s="163"/>
      <c r="H11" s="184"/>
    </row>
    <row r="12" spans="1:8" ht="34.5" customHeight="1">
      <c r="A12" s="161" t="s">
        <v>2</v>
      </c>
      <c r="B12" s="162" t="s">
        <v>1</v>
      </c>
      <c r="C12" s="171"/>
      <c r="D12" s="163"/>
      <c r="H12" s="184"/>
    </row>
    <row r="13" spans="1:4" ht="43.5" customHeight="1">
      <c r="A13" s="161" t="s">
        <v>200</v>
      </c>
      <c r="B13" s="162" t="s">
        <v>1</v>
      </c>
      <c r="C13" s="171"/>
      <c r="D13" s="163"/>
    </row>
    <row r="14" spans="1:4" ht="118.5" customHeight="1">
      <c r="A14" s="167" t="s">
        <v>201</v>
      </c>
      <c r="B14" s="168"/>
      <c r="C14" s="168"/>
      <c r="D14" s="168"/>
    </row>
    <row r="15" spans="1:4" ht="34.5" customHeight="1">
      <c r="A15" s="55"/>
      <c r="B15" s="56"/>
      <c r="C15" s="55"/>
      <c r="D15" s="44"/>
    </row>
    <row r="16" spans="1:4" ht="34.5" customHeight="1">
      <c r="A16" s="71"/>
      <c r="B16" s="71"/>
      <c r="C16" s="53"/>
      <c r="D16" s="53"/>
    </row>
    <row r="17" spans="1:4" ht="34.5" customHeight="1">
      <c r="A17" s="150"/>
      <c r="B17" s="44"/>
      <c r="C17" s="53"/>
      <c r="D17" s="53"/>
    </row>
    <row r="18" spans="1:4" ht="34.5" customHeight="1">
      <c r="A18" s="150"/>
      <c r="B18" s="44"/>
      <c r="C18" s="53"/>
      <c r="D18" s="53"/>
    </row>
    <row r="19" spans="1:4" ht="34.5" customHeight="1">
      <c r="A19" s="56"/>
      <c r="B19" s="44"/>
      <c r="C19" s="145"/>
      <c r="D19" s="72"/>
    </row>
    <row r="20" spans="1:4" ht="34.5" customHeight="1">
      <c r="A20" s="56"/>
      <c r="B20" s="44"/>
      <c r="C20" s="54"/>
      <c r="D20" s="54"/>
    </row>
    <row r="21" spans="1:4" ht="34.5" customHeight="1">
      <c r="A21" s="56"/>
      <c r="B21" s="44"/>
      <c r="C21" s="54"/>
      <c r="D21" s="54"/>
    </row>
    <row r="22" spans="1:4" ht="34.5" customHeight="1">
      <c r="A22" s="56"/>
      <c r="B22" s="44"/>
      <c r="C22" s="54"/>
      <c r="D22" s="54"/>
    </row>
    <row r="23" spans="1:4" ht="34.5" customHeight="1">
      <c r="A23" s="56"/>
      <c r="B23" s="44"/>
      <c r="C23" s="54"/>
      <c r="D23" s="54"/>
    </row>
    <row r="24" spans="1:4" ht="34.5" customHeight="1">
      <c r="A24" s="56"/>
      <c r="B24" s="44"/>
      <c r="C24" s="54"/>
      <c r="D24" s="54"/>
    </row>
    <row r="25" spans="1:4" ht="34.5" customHeight="1">
      <c r="A25" s="151"/>
      <c r="B25" s="44"/>
      <c r="C25" s="54"/>
      <c r="D25" s="54"/>
    </row>
    <row r="26" spans="1:4" ht="34.5" customHeight="1">
      <c r="A26" s="71"/>
      <c r="B26" s="71"/>
      <c r="C26" s="54"/>
      <c r="D26" s="54"/>
    </row>
    <row r="27" spans="1:4" ht="34.5" customHeight="1">
      <c r="A27" s="148"/>
      <c r="B27" s="149"/>
      <c r="C27" s="149"/>
      <c r="D27" s="148"/>
    </row>
    <row r="28" spans="1:4" ht="34.5" customHeight="1">
      <c r="A28" s="44"/>
      <c r="B28" s="44"/>
      <c r="C28" s="44"/>
      <c r="D28" s="44"/>
    </row>
    <row r="29" spans="1:4" ht="34.5" customHeight="1">
      <c r="A29" s="147"/>
      <c r="B29" s="44"/>
      <c r="C29" s="44"/>
      <c r="D29" s="44"/>
    </row>
    <row r="30" spans="1:4" ht="34.5" customHeight="1">
      <c r="A30" s="152"/>
      <c r="B30" s="44"/>
      <c r="C30" s="44"/>
      <c r="D30" s="44"/>
    </row>
    <row r="31" spans="1:4" ht="34.5" customHeight="1">
      <c r="A31" s="44"/>
      <c r="B31" s="44"/>
      <c r="C31" s="44"/>
      <c r="D31" s="44"/>
    </row>
    <row r="32" spans="1:4" ht="34.5" customHeight="1">
      <c r="A32" s="44"/>
      <c r="B32" s="44"/>
      <c r="C32" s="44"/>
      <c r="D32" s="44"/>
    </row>
    <row r="33" spans="1:4" ht="34.5" customHeight="1">
      <c r="A33" s="44"/>
      <c r="B33" s="44"/>
      <c r="C33" s="44"/>
      <c r="D33" s="44"/>
    </row>
    <row r="34" spans="1:4" ht="34.5" customHeight="1">
      <c r="A34" s="44"/>
      <c r="B34" s="44"/>
      <c r="C34" s="44"/>
      <c r="D34" s="44"/>
    </row>
    <row r="35" spans="1:4" ht="34.5" customHeight="1">
      <c r="A35" s="44"/>
      <c r="B35" s="44"/>
      <c r="C35" s="44"/>
      <c r="D35" s="44"/>
    </row>
  </sheetData>
  <sheetProtection password="CC40" sheet="1" objects="1" scenarios="1" formatRows="0"/>
  <mergeCells count="14">
    <mergeCell ref="A1:D1"/>
    <mergeCell ref="C5:D5"/>
    <mergeCell ref="C6:D6"/>
    <mergeCell ref="C7:D7"/>
    <mergeCell ref="A14:D14"/>
    <mergeCell ref="A3:D3"/>
    <mergeCell ref="A2:D2"/>
    <mergeCell ref="C8:D8"/>
    <mergeCell ref="A4:D4"/>
    <mergeCell ref="C10:D10"/>
    <mergeCell ref="C11:D11"/>
    <mergeCell ref="C12:D12"/>
    <mergeCell ref="C13:D13"/>
    <mergeCell ref="A9:D9"/>
  </mergeCells>
  <conditionalFormatting sqref="B5:B8 B10:B13">
    <cfRule type="cellIs" priority="1" dxfId="0" operator="equal" stopIfTrue="1">
      <formula>$D$5</formula>
    </cfRule>
  </conditionalFormatting>
  <conditionalFormatting sqref="C5:D5">
    <cfRule type="cellIs" priority="2" dxfId="1" operator="between" stopIfTrue="1">
      <formula>0</formula>
      <formula>0</formula>
    </cfRule>
  </conditionalFormatting>
  <conditionalFormatting sqref="A5:A8">
    <cfRule type="cellIs" priority="3" dxfId="0" operator="between" stopIfTrue="1">
      <formula>0</formula>
      <formula>0</formula>
    </cfRule>
  </conditionalFormatting>
  <conditionalFormatting sqref="C6:D8 C10:D13">
    <cfRule type="cellIs" priority="4" dxfId="1" operator="equal" stopIfTrue="1">
      <formula>$C$5</formula>
    </cfRule>
  </conditionalFormatting>
  <printOptions horizontalCentered="1" verticalCentered="1"/>
  <pageMargins left="0.85" right="0.85" top="0.85" bottom="1.1" header="0" footer="0"/>
  <pageSetup firstPageNumber="80" useFirstPageNumber="1"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A1:G70"/>
  <sheetViews>
    <sheetView zoomScaleSheetLayoutView="100" workbookViewId="0" topLeftCell="A1">
      <selection activeCell="B5" sqref="B5:F5"/>
    </sheetView>
  </sheetViews>
  <sheetFormatPr defaultColWidth="9.140625" defaultRowHeight="34.5" customHeight="1"/>
  <cols>
    <col min="1" max="1" width="8.8515625" style="56" customWidth="1"/>
    <col min="2" max="6" width="15.7109375" style="56" customWidth="1"/>
    <col min="7" max="7" width="5.57421875" style="56" customWidth="1"/>
    <col min="8" max="16384" width="9.140625" style="56" customWidth="1"/>
  </cols>
  <sheetData>
    <row r="1" spans="1:7" ht="34.5" customHeight="1">
      <c r="A1" s="144"/>
      <c r="B1" s="144"/>
      <c r="C1" s="144"/>
      <c r="D1" s="46"/>
      <c r="E1" s="144"/>
      <c r="F1" s="144"/>
      <c r="G1" s="144"/>
    </row>
    <row r="2" spans="1:7" ht="27.75" customHeight="1">
      <c r="A2" s="215" t="s">
        <v>202</v>
      </c>
      <c r="B2" s="215"/>
      <c r="C2" s="215"/>
      <c r="D2" s="215"/>
      <c r="E2" s="215"/>
      <c r="F2" s="215"/>
      <c r="G2" s="215"/>
    </row>
    <row r="3" spans="1:7" ht="47.25" customHeight="1">
      <c r="A3" s="46"/>
      <c r="B3" s="213" t="s">
        <v>214</v>
      </c>
      <c r="C3" s="213"/>
      <c r="D3" s="213"/>
      <c r="E3" s="213"/>
      <c r="F3" s="213"/>
      <c r="G3" s="46"/>
    </row>
    <row r="4" spans="1:7" ht="31.5" customHeight="1">
      <c r="A4" s="144"/>
      <c r="B4" s="213" t="s">
        <v>203</v>
      </c>
      <c r="C4" s="213"/>
      <c r="D4" s="213"/>
      <c r="E4" s="213"/>
      <c r="F4" s="213"/>
      <c r="G4" s="144"/>
    </row>
    <row r="5" spans="1:7" ht="58.5" customHeight="1">
      <c r="A5" s="144"/>
      <c r="B5" s="213" t="s">
        <v>215</v>
      </c>
      <c r="C5" s="213"/>
      <c r="D5" s="213"/>
      <c r="E5" s="213"/>
      <c r="F5" s="213"/>
      <c r="G5" s="144"/>
    </row>
    <row r="6" spans="1:7" ht="56.25" customHeight="1">
      <c r="A6" s="144"/>
      <c r="B6" s="213" t="s">
        <v>204</v>
      </c>
      <c r="C6" s="213"/>
      <c r="D6" s="213"/>
      <c r="E6" s="213"/>
      <c r="F6" s="213"/>
      <c r="G6" s="144"/>
    </row>
    <row r="7" spans="1:7" ht="65.25" customHeight="1">
      <c r="A7" s="153"/>
      <c r="B7" s="213" t="s">
        <v>216</v>
      </c>
      <c r="C7" s="213"/>
      <c r="D7" s="213"/>
      <c r="E7" s="213"/>
      <c r="F7" s="213"/>
      <c r="G7" s="147"/>
    </row>
    <row r="8" spans="1:7" s="156" customFormat="1" ht="18" customHeight="1">
      <c r="A8" s="146"/>
      <c r="B8" s="214" t="s">
        <v>217</v>
      </c>
      <c r="C8" s="214"/>
      <c r="D8" s="214"/>
      <c r="E8" s="214"/>
      <c r="F8" s="214"/>
      <c r="G8" s="146"/>
    </row>
    <row r="9" spans="1:7" ht="17.25" customHeight="1">
      <c r="A9" s="46"/>
      <c r="B9" s="214" t="s">
        <v>218</v>
      </c>
      <c r="C9" s="214"/>
      <c r="D9" s="214"/>
      <c r="E9" s="214"/>
      <c r="F9" s="214"/>
      <c r="G9" s="46"/>
    </row>
    <row r="10" spans="1:7" ht="16.5" customHeight="1">
      <c r="A10" s="154"/>
      <c r="B10" s="214" t="s">
        <v>219</v>
      </c>
      <c r="C10" s="214"/>
      <c r="D10" s="214"/>
      <c r="E10" s="214"/>
      <c r="F10" s="214"/>
      <c r="G10" s="46"/>
    </row>
    <row r="11" spans="1:7" ht="21" customHeight="1">
      <c r="A11" s="46"/>
      <c r="B11" s="214" t="s">
        <v>220</v>
      </c>
      <c r="C11" s="214"/>
      <c r="D11" s="214"/>
      <c r="E11" s="214"/>
      <c r="F11" s="214"/>
      <c r="G11" s="50"/>
    </row>
    <row r="12" spans="1:7" ht="17.25" customHeight="1">
      <c r="A12" s="46"/>
      <c r="B12" s="214" t="s">
        <v>221</v>
      </c>
      <c r="C12" s="214"/>
      <c r="D12" s="214"/>
      <c r="E12" s="214"/>
      <c r="F12" s="214"/>
      <c r="G12" s="50"/>
    </row>
    <row r="13" spans="1:7" ht="21.75" customHeight="1">
      <c r="A13" s="46"/>
      <c r="B13" s="214" t="s">
        <v>222</v>
      </c>
      <c r="C13" s="214"/>
      <c r="D13" s="214"/>
      <c r="E13" s="214"/>
      <c r="F13" s="214"/>
      <c r="G13" s="50"/>
    </row>
    <row r="14" spans="1:7" ht="20.25" customHeight="1">
      <c r="A14" s="154"/>
      <c r="B14" s="214" t="s">
        <v>223</v>
      </c>
      <c r="C14" s="214"/>
      <c r="D14" s="214"/>
      <c r="E14" s="214"/>
      <c r="F14" s="214"/>
      <c r="G14" s="46"/>
    </row>
    <row r="15" spans="1:7" ht="21" customHeight="1">
      <c r="A15" s="46"/>
      <c r="B15" s="214" t="s">
        <v>224</v>
      </c>
      <c r="C15" s="214"/>
      <c r="D15" s="214"/>
      <c r="E15" s="214"/>
      <c r="F15" s="214"/>
      <c r="G15" s="50"/>
    </row>
    <row r="16" spans="1:7" ht="24" customHeight="1">
      <c r="A16" s="46"/>
      <c r="B16" s="214" t="s">
        <v>213</v>
      </c>
      <c r="C16" s="214"/>
      <c r="D16" s="214"/>
      <c r="E16" s="214"/>
      <c r="F16" s="214"/>
      <c r="G16" s="50"/>
    </row>
    <row r="17" spans="1:7" ht="20.25" customHeight="1">
      <c r="A17" s="46"/>
      <c r="B17" s="214" t="s">
        <v>212</v>
      </c>
      <c r="C17" s="214"/>
      <c r="D17" s="214"/>
      <c r="E17" s="214"/>
      <c r="F17" s="214"/>
      <c r="G17" s="50"/>
    </row>
    <row r="18" spans="2:6" ht="18.75" customHeight="1">
      <c r="B18" s="157" t="s">
        <v>211</v>
      </c>
      <c r="C18" s="157"/>
      <c r="D18" s="158"/>
      <c r="E18" s="158"/>
      <c r="F18" s="157"/>
    </row>
    <row r="19" spans="2:6" ht="22.5" customHeight="1">
      <c r="B19" s="214" t="s">
        <v>210</v>
      </c>
      <c r="C19" s="214"/>
      <c r="D19" s="214"/>
      <c r="E19" s="214"/>
      <c r="F19" s="214"/>
    </row>
    <row r="20" spans="2:6" ht="19.5" customHeight="1">
      <c r="B20" s="214" t="s">
        <v>225</v>
      </c>
      <c r="C20" s="214"/>
      <c r="D20" s="214"/>
      <c r="E20" s="214"/>
      <c r="F20" s="214"/>
    </row>
    <row r="21" spans="2:6" ht="21" customHeight="1">
      <c r="B21" s="214" t="s">
        <v>226</v>
      </c>
      <c r="C21" s="214"/>
      <c r="D21" s="214"/>
      <c r="E21" s="214"/>
      <c r="F21" s="214"/>
    </row>
    <row r="22" spans="2:6" ht="19.5" customHeight="1">
      <c r="B22" s="214" t="s">
        <v>227</v>
      </c>
      <c r="C22" s="214"/>
      <c r="D22" s="214"/>
      <c r="E22" s="214"/>
      <c r="F22" s="214"/>
    </row>
    <row r="23" spans="2:6" ht="17.25" customHeight="1">
      <c r="B23" s="214" t="s">
        <v>228</v>
      </c>
      <c r="C23" s="214"/>
      <c r="D23" s="214"/>
      <c r="E23" s="214"/>
      <c r="F23" s="214"/>
    </row>
    <row r="24" spans="2:6" ht="55.5" customHeight="1">
      <c r="B24" s="214" t="s">
        <v>244</v>
      </c>
      <c r="C24" s="214"/>
      <c r="D24" s="214"/>
      <c r="E24" s="214"/>
      <c r="F24" s="214"/>
    </row>
    <row r="25" spans="2:6" ht="24" customHeight="1">
      <c r="B25" s="214" t="s">
        <v>229</v>
      </c>
      <c r="C25" s="214"/>
      <c r="D25" s="214"/>
      <c r="E25" s="214"/>
      <c r="F25" s="214"/>
    </row>
    <row r="26" spans="2:7" ht="24.75" customHeight="1">
      <c r="B26" s="214" t="s">
        <v>237</v>
      </c>
      <c r="C26" s="214"/>
      <c r="D26" s="214"/>
      <c r="E26" s="214"/>
      <c r="F26" s="214"/>
      <c r="G26" s="57"/>
    </row>
    <row r="27" spans="2:6" ht="25.5" customHeight="1">
      <c r="B27" s="214" t="s">
        <v>236</v>
      </c>
      <c r="C27" s="214"/>
      <c r="D27" s="214"/>
      <c r="E27" s="214"/>
      <c r="F27" s="214"/>
    </row>
    <row r="28" spans="2:6" ht="46.5" customHeight="1">
      <c r="B28" s="213" t="s">
        <v>205</v>
      </c>
      <c r="C28" s="213"/>
      <c r="D28" s="213"/>
      <c r="E28" s="213"/>
      <c r="F28" s="213"/>
    </row>
    <row r="29" spans="2:6" ht="55.5" customHeight="1">
      <c r="B29" s="213" t="s">
        <v>206</v>
      </c>
      <c r="C29" s="213"/>
      <c r="D29" s="213"/>
      <c r="E29" s="213"/>
      <c r="F29" s="213"/>
    </row>
    <row r="30" spans="2:6" ht="45.75" customHeight="1">
      <c r="B30" s="213" t="s">
        <v>230</v>
      </c>
      <c r="C30" s="213"/>
      <c r="D30" s="213"/>
      <c r="E30" s="213"/>
      <c r="F30" s="213"/>
    </row>
    <row r="31" spans="2:6" ht="55.5" customHeight="1">
      <c r="B31" s="213" t="s">
        <v>231</v>
      </c>
      <c r="C31" s="213"/>
      <c r="D31" s="213"/>
      <c r="E31" s="213"/>
      <c r="F31" s="213"/>
    </row>
    <row r="32" spans="2:6" ht="42" customHeight="1">
      <c r="B32" s="213" t="s">
        <v>232</v>
      </c>
      <c r="C32" s="213"/>
      <c r="D32" s="213"/>
      <c r="E32" s="213"/>
      <c r="F32" s="213"/>
    </row>
    <row r="33" spans="2:6" ht="83.25" customHeight="1">
      <c r="B33" s="213" t="s">
        <v>207</v>
      </c>
      <c r="C33" s="213"/>
      <c r="D33" s="213"/>
      <c r="E33" s="213"/>
      <c r="F33" s="213"/>
    </row>
    <row r="34" spans="2:6" ht="36" customHeight="1">
      <c r="B34" s="213" t="s">
        <v>233</v>
      </c>
      <c r="C34" s="213"/>
      <c r="D34" s="213"/>
      <c r="E34" s="213"/>
      <c r="F34" s="213"/>
    </row>
    <row r="35" spans="2:6" ht="143.25" customHeight="1">
      <c r="B35" s="213" t="s">
        <v>234</v>
      </c>
      <c r="C35" s="213"/>
      <c r="D35" s="213"/>
      <c r="E35" s="213"/>
      <c r="F35" s="213"/>
    </row>
    <row r="36" spans="2:6" ht="76.5" customHeight="1">
      <c r="B36" s="213" t="s">
        <v>208</v>
      </c>
      <c r="C36" s="213"/>
      <c r="D36" s="213"/>
      <c r="E36" s="213"/>
      <c r="F36" s="213"/>
    </row>
    <row r="37" spans="2:6" ht="72" customHeight="1">
      <c r="B37" s="213" t="s">
        <v>235</v>
      </c>
      <c r="C37" s="213"/>
      <c r="D37" s="213"/>
      <c r="E37" s="213"/>
      <c r="F37" s="213"/>
    </row>
    <row r="38" spans="2:6" ht="19.5" customHeight="1">
      <c r="B38" s="159"/>
      <c r="C38" s="155"/>
      <c r="D38" s="155"/>
      <c r="E38" s="155"/>
      <c r="F38" s="155"/>
    </row>
    <row r="39" spans="2:6" ht="19.5" customHeight="1">
      <c r="B39" s="159"/>
      <c r="C39" s="155"/>
      <c r="D39" s="155"/>
      <c r="E39" s="155"/>
      <c r="F39" s="155"/>
    </row>
    <row r="40" spans="2:6" ht="19.5" customHeight="1">
      <c r="B40" s="159"/>
      <c r="C40" s="155"/>
      <c r="D40" s="155"/>
      <c r="E40" s="155"/>
      <c r="F40" s="155"/>
    </row>
    <row r="41" spans="2:6" ht="19.5" customHeight="1">
      <c r="B41" s="159"/>
      <c r="C41" s="155"/>
      <c r="D41" s="155"/>
      <c r="E41" s="155"/>
      <c r="F41" s="155"/>
    </row>
    <row r="42" spans="2:6" ht="19.5" customHeight="1">
      <c r="B42" s="159"/>
      <c r="C42" s="155"/>
      <c r="D42" s="155"/>
      <c r="E42" s="155"/>
      <c r="F42" s="155"/>
    </row>
    <row r="43" spans="2:6" ht="19.5" customHeight="1">
      <c r="B43" s="159"/>
      <c r="C43" s="155"/>
      <c r="D43" s="155"/>
      <c r="E43" s="155"/>
      <c r="F43" s="155"/>
    </row>
    <row r="44" spans="2:6" ht="19.5" customHeight="1">
      <c r="B44" s="159"/>
      <c r="C44" s="155"/>
      <c r="D44" s="155"/>
      <c r="E44" s="155"/>
      <c r="F44" s="155"/>
    </row>
    <row r="45" spans="2:6" ht="19.5" customHeight="1">
      <c r="B45" s="159"/>
      <c r="C45" s="155"/>
      <c r="D45" s="155"/>
      <c r="E45" s="155"/>
      <c r="F45" s="155"/>
    </row>
    <row r="46" spans="2:6" ht="19.5" customHeight="1">
      <c r="B46" s="159"/>
      <c r="C46" s="155"/>
      <c r="D46" s="155"/>
      <c r="E46" s="155"/>
      <c r="F46" s="155"/>
    </row>
    <row r="47" spans="2:6" ht="19.5" customHeight="1">
      <c r="B47" s="159"/>
      <c r="C47" s="155"/>
      <c r="D47" s="155"/>
      <c r="E47" s="155"/>
      <c r="F47" s="155"/>
    </row>
    <row r="48" spans="2:6" ht="19.5" customHeight="1">
      <c r="B48" s="159"/>
      <c r="C48" s="155"/>
      <c r="D48" s="155"/>
      <c r="E48" s="155"/>
      <c r="F48" s="155"/>
    </row>
    <row r="49" spans="2:6" ht="19.5" customHeight="1">
      <c r="B49" s="159"/>
      <c r="C49" s="155"/>
      <c r="D49" s="155"/>
      <c r="E49" s="155"/>
      <c r="F49" s="155"/>
    </row>
    <row r="50" spans="2:6" ht="19.5" customHeight="1">
      <c r="B50" s="159"/>
      <c r="C50" s="155"/>
      <c r="D50" s="155"/>
      <c r="E50" s="155"/>
      <c r="F50" s="155"/>
    </row>
    <row r="51" spans="2:6" ht="19.5" customHeight="1">
      <c r="B51" s="159"/>
      <c r="C51" s="155"/>
      <c r="D51" s="155"/>
      <c r="E51" s="155"/>
      <c r="F51" s="155"/>
    </row>
    <row r="52" spans="2:6" ht="19.5" customHeight="1">
      <c r="B52" s="159"/>
      <c r="C52" s="155"/>
      <c r="D52" s="155"/>
      <c r="E52" s="155"/>
      <c r="F52" s="155"/>
    </row>
    <row r="53" spans="2:6" ht="19.5" customHeight="1">
      <c r="B53" s="159"/>
      <c r="C53" s="155"/>
      <c r="D53" s="155"/>
      <c r="E53" s="155"/>
      <c r="F53" s="155"/>
    </row>
    <row r="54" spans="2:6" ht="19.5" customHeight="1">
      <c r="B54" s="159"/>
      <c r="C54" s="155"/>
      <c r="D54" s="155"/>
      <c r="E54" s="155"/>
      <c r="F54" s="155"/>
    </row>
    <row r="55" spans="2:6" ht="19.5" customHeight="1">
      <c r="B55" s="159"/>
      <c r="C55" s="155"/>
      <c r="D55" s="155"/>
      <c r="E55" s="155"/>
      <c r="F55" s="155"/>
    </row>
    <row r="56" spans="2:6" ht="19.5" customHeight="1">
      <c r="B56" s="159"/>
      <c r="C56" s="155"/>
      <c r="D56" s="155"/>
      <c r="E56" s="155"/>
      <c r="F56" s="155"/>
    </row>
    <row r="57" spans="2:6" ht="19.5" customHeight="1">
      <c r="B57" s="159"/>
      <c r="C57" s="155"/>
      <c r="D57" s="155"/>
      <c r="E57" s="155"/>
      <c r="F57" s="155"/>
    </row>
    <row r="58" spans="2:6" ht="19.5" customHeight="1">
      <c r="B58" s="159"/>
      <c r="C58" s="155"/>
      <c r="D58" s="155"/>
      <c r="E58" s="155"/>
      <c r="F58" s="155"/>
    </row>
    <row r="59" spans="2:6" ht="19.5" customHeight="1">
      <c r="B59" s="159"/>
      <c r="C59" s="155"/>
      <c r="D59" s="155"/>
      <c r="E59" s="155"/>
      <c r="F59" s="155"/>
    </row>
    <row r="60" spans="2:6" ht="19.5" customHeight="1">
      <c r="B60" s="159"/>
      <c r="C60" s="155"/>
      <c r="D60" s="155"/>
      <c r="E60" s="155"/>
      <c r="F60" s="155"/>
    </row>
    <row r="61" spans="2:6" ht="19.5" customHeight="1">
      <c r="B61" s="159"/>
      <c r="C61" s="155"/>
      <c r="D61" s="155"/>
      <c r="E61" s="155"/>
      <c r="F61" s="155"/>
    </row>
    <row r="62" spans="2:6" ht="19.5" customHeight="1">
      <c r="B62" s="159"/>
      <c r="C62" s="155"/>
      <c r="D62" s="155"/>
      <c r="E62" s="155"/>
      <c r="F62" s="155"/>
    </row>
    <row r="63" spans="2:6" ht="19.5" customHeight="1">
      <c r="B63" s="159"/>
      <c r="C63" s="155"/>
      <c r="D63" s="155"/>
      <c r="E63" s="155"/>
      <c r="F63" s="155"/>
    </row>
    <row r="64" spans="2:6" ht="19.5" customHeight="1">
      <c r="B64" s="159"/>
      <c r="C64" s="155"/>
      <c r="D64" s="155"/>
      <c r="E64" s="155"/>
      <c r="F64" s="155"/>
    </row>
    <row r="65" spans="2:6" ht="19.5" customHeight="1">
      <c r="B65" s="159"/>
      <c r="C65" s="155"/>
      <c r="D65" s="155"/>
      <c r="E65" s="155"/>
      <c r="F65" s="155"/>
    </row>
    <row r="66" spans="2:5" ht="34.5" customHeight="1">
      <c r="B66" s="71"/>
      <c r="C66" s="71"/>
      <c r="D66" s="145"/>
      <c r="E66" s="145"/>
    </row>
    <row r="67" spans="1:5" s="156" customFormat="1" ht="34.5" customHeight="1">
      <c r="A67" s="56"/>
      <c r="B67" s="148"/>
      <c r="C67" s="149"/>
      <c r="D67" s="149"/>
      <c r="E67" s="148"/>
    </row>
    <row r="68" s="156" customFormat="1" ht="34.5" customHeight="1"/>
    <row r="69" spans="1:2" ht="34.5" customHeight="1">
      <c r="A69" s="147"/>
      <c r="B69" s="147"/>
    </row>
    <row r="70" ht="34.5" customHeight="1">
      <c r="B70" s="152"/>
    </row>
  </sheetData>
  <sheetProtection password="CC40" sheet="1" objects="1" scenarios="1"/>
  <mergeCells count="35">
    <mergeCell ref="B5:F5"/>
    <mergeCell ref="B6:F6"/>
    <mergeCell ref="B7:F7"/>
    <mergeCell ref="A2:G2"/>
    <mergeCell ref="B3:F3"/>
    <mergeCell ref="B4:F4"/>
    <mergeCell ref="B8:F8"/>
    <mergeCell ref="B9:F9"/>
    <mergeCell ref="B10:F10"/>
    <mergeCell ref="B11:F11"/>
    <mergeCell ref="B12:F12"/>
    <mergeCell ref="B13:F13"/>
    <mergeCell ref="B14:F14"/>
    <mergeCell ref="B15:F15"/>
    <mergeCell ref="B16:F16"/>
    <mergeCell ref="B17:F17"/>
    <mergeCell ref="B19:F19"/>
    <mergeCell ref="B20:F20"/>
    <mergeCell ref="B21:F21"/>
    <mergeCell ref="B22:F22"/>
    <mergeCell ref="B23:F23"/>
    <mergeCell ref="B24:F24"/>
    <mergeCell ref="B25:F25"/>
    <mergeCell ref="B26:F26"/>
    <mergeCell ref="B27:F27"/>
    <mergeCell ref="B28:F28"/>
    <mergeCell ref="B29:F29"/>
    <mergeCell ref="B30:F30"/>
    <mergeCell ref="B31:F31"/>
    <mergeCell ref="B32:F32"/>
    <mergeCell ref="B37:F37"/>
    <mergeCell ref="B33:F33"/>
    <mergeCell ref="B34:F34"/>
    <mergeCell ref="B35:F35"/>
    <mergeCell ref="B36:F36"/>
  </mergeCells>
  <printOptions horizontalCentered="1" verticalCentered="1"/>
  <pageMargins left="0.6" right="0.6" top="0.6" bottom="0.6" header="0" footer="0"/>
  <pageSetup firstPageNumber="80" useFirstPageNumber="1" horizontalDpi="300" verticalDpi="300" orientation="portrait" paperSize="9" scale="98" r:id="rId1"/>
  <rowBreaks count="2" manualBreakCount="2">
    <brk id="27" max="6" man="1"/>
    <brk id="37" max="6" man="1"/>
  </rowBreaks>
</worksheet>
</file>

<file path=xl/worksheets/sheet4.xml><?xml version="1.0" encoding="utf-8"?>
<worksheet xmlns="http://schemas.openxmlformats.org/spreadsheetml/2006/main" xmlns:r="http://schemas.openxmlformats.org/officeDocument/2006/relationships">
  <dimension ref="A1:J68"/>
  <sheetViews>
    <sheetView view="pageBreakPreview" zoomScaleSheetLayoutView="100" zoomScalePageLayoutView="0" workbookViewId="0" topLeftCell="A1">
      <selection activeCell="A4" sqref="A4:B4"/>
    </sheetView>
  </sheetViews>
  <sheetFormatPr defaultColWidth="9.140625" defaultRowHeight="43.5" customHeight="1"/>
  <cols>
    <col min="1" max="1" width="6.7109375" style="70" customWidth="1"/>
    <col min="2" max="2" width="31.57421875" style="15" customWidth="1"/>
    <col min="3" max="3" width="6.28125" style="15" customWidth="1"/>
    <col min="4" max="4" width="7.28125" style="15" customWidth="1"/>
    <col min="5" max="5" width="8.421875" style="15" customWidth="1"/>
    <col min="6" max="6" width="7.8515625" style="15" customWidth="1"/>
    <col min="7" max="7" width="8.8515625" style="15" customWidth="1"/>
    <col min="8" max="8" width="9.140625" style="15" customWidth="1"/>
    <col min="9" max="9" width="12.00390625" style="15" customWidth="1"/>
    <col min="10" max="16384" width="9.140625" style="15" customWidth="1"/>
  </cols>
  <sheetData>
    <row r="1" spans="1:10" s="67" customFormat="1" ht="43.5" customHeight="1">
      <c r="A1" s="218" t="s">
        <v>0</v>
      </c>
      <c r="B1" s="219"/>
      <c r="C1" s="66" t="s">
        <v>1</v>
      </c>
      <c r="D1" s="216"/>
      <c r="E1" s="217"/>
      <c r="F1" s="217"/>
      <c r="G1" s="217"/>
      <c r="H1" s="217"/>
      <c r="I1" s="217"/>
      <c r="J1" s="217"/>
    </row>
    <row r="2" spans="1:10" ht="43.5" customHeight="1">
      <c r="A2" s="220" t="s">
        <v>193</v>
      </c>
      <c r="B2" s="221"/>
      <c r="C2" s="46" t="s">
        <v>1</v>
      </c>
      <c r="D2" s="216"/>
      <c r="E2" s="217"/>
      <c r="F2" s="217"/>
      <c r="G2" s="217"/>
      <c r="H2" s="217"/>
      <c r="I2" s="217"/>
      <c r="J2" s="217"/>
    </row>
    <row r="3" spans="1:10" ht="43.5" customHeight="1">
      <c r="A3" s="220" t="s">
        <v>191</v>
      </c>
      <c r="B3" s="221"/>
      <c r="C3" s="46" t="s">
        <v>1</v>
      </c>
      <c r="D3" s="216"/>
      <c r="E3" s="217"/>
      <c r="F3" s="217"/>
      <c r="G3" s="217"/>
      <c r="H3" s="217"/>
      <c r="I3" s="217"/>
      <c r="J3" s="217"/>
    </row>
    <row r="4" spans="1:10" ht="43.5" customHeight="1">
      <c r="A4" s="220" t="s">
        <v>5</v>
      </c>
      <c r="B4" s="221"/>
      <c r="C4" s="46" t="s">
        <v>1</v>
      </c>
      <c r="D4" s="216"/>
      <c r="E4" s="217"/>
      <c r="F4" s="217"/>
      <c r="G4" s="217"/>
      <c r="H4" s="217"/>
      <c r="I4" s="217"/>
      <c r="J4" s="217"/>
    </row>
    <row r="5" spans="1:10" ht="43.5" customHeight="1">
      <c r="A5" s="220" t="s">
        <v>6</v>
      </c>
      <c r="B5" s="221"/>
      <c r="C5" s="46" t="s">
        <v>1</v>
      </c>
      <c r="D5" s="216"/>
      <c r="E5" s="217"/>
      <c r="F5" s="217"/>
      <c r="G5" s="217"/>
      <c r="H5" s="217"/>
      <c r="I5" s="217"/>
      <c r="J5" s="217"/>
    </row>
    <row r="6" spans="1:10" ht="43.5" customHeight="1">
      <c r="A6" s="220" t="s">
        <v>7</v>
      </c>
      <c r="B6" s="221"/>
      <c r="C6" s="46" t="s">
        <v>1</v>
      </c>
      <c r="D6" s="216"/>
      <c r="E6" s="217"/>
      <c r="F6" s="217"/>
      <c r="G6" s="217"/>
      <c r="H6" s="217"/>
      <c r="I6" s="217"/>
      <c r="J6" s="217"/>
    </row>
    <row r="7" spans="1:10" ht="43.5" customHeight="1">
      <c r="A7" s="222" t="s">
        <v>189</v>
      </c>
      <c r="B7" s="223"/>
      <c r="C7" s="223"/>
      <c r="D7" s="223"/>
      <c r="E7" s="223"/>
      <c r="F7" s="223"/>
      <c r="G7" s="223"/>
      <c r="H7" s="223"/>
      <c r="I7" s="223"/>
      <c r="J7" s="223"/>
    </row>
    <row r="8" spans="1:10" ht="43.5" customHeight="1">
      <c r="A8" s="68" t="s">
        <v>9</v>
      </c>
      <c r="B8" s="51" t="s">
        <v>10</v>
      </c>
      <c r="C8" s="224" t="s">
        <v>11</v>
      </c>
      <c r="D8" s="225"/>
      <c r="E8" s="224"/>
      <c r="F8" s="47" t="s">
        <v>12</v>
      </c>
      <c r="G8" s="46" t="s">
        <v>16</v>
      </c>
      <c r="H8" s="46" t="s">
        <v>13</v>
      </c>
      <c r="I8" s="46" t="s">
        <v>14</v>
      </c>
      <c r="J8" s="142" t="s">
        <v>194</v>
      </c>
    </row>
    <row r="9" spans="1:8" ht="43.5" customHeight="1">
      <c r="A9" s="69">
        <v>1</v>
      </c>
      <c r="B9" s="63" t="s">
        <v>183</v>
      </c>
      <c r="C9" s="53"/>
      <c r="D9" s="53"/>
      <c r="E9" s="44"/>
      <c r="F9" s="47"/>
      <c r="G9" s="44"/>
      <c r="H9" s="44"/>
    </row>
    <row r="10" spans="1:9" ht="43.5" customHeight="1">
      <c r="A10" s="69"/>
      <c r="B10" s="64" t="s">
        <v>183</v>
      </c>
      <c r="C10" s="65"/>
      <c r="D10" s="45"/>
      <c r="E10" s="45"/>
      <c r="F10" s="45"/>
      <c r="G10" s="45"/>
      <c r="H10" s="65"/>
      <c r="I10" s="40"/>
    </row>
    <row r="11" spans="2:9" ht="43.5" customHeight="1">
      <c r="B11" s="64" t="s">
        <v>183</v>
      </c>
      <c r="C11" s="65"/>
      <c r="D11" s="45"/>
      <c r="E11" s="45"/>
      <c r="F11" s="45"/>
      <c r="G11" s="45"/>
      <c r="H11" s="65"/>
      <c r="I11" s="40"/>
    </row>
    <row r="20" spans="1:7" ht="43.5" customHeight="1">
      <c r="A20" s="62"/>
      <c r="G20" s="15" t="s">
        <v>183</v>
      </c>
    </row>
    <row r="68" ht="43.5" customHeight="1">
      <c r="H68" s="2"/>
    </row>
  </sheetData>
  <sheetProtection/>
  <mergeCells count="14">
    <mergeCell ref="A7:J7"/>
    <mergeCell ref="A6:B6"/>
    <mergeCell ref="A4:B4"/>
    <mergeCell ref="C8:E8"/>
    <mergeCell ref="D4:J4"/>
    <mergeCell ref="D5:J5"/>
    <mergeCell ref="D6:J6"/>
    <mergeCell ref="A5:B5"/>
    <mergeCell ref="D1:J1"/>
    <mergeCell ref="D2:J2"/>
    <mergeCell ref="D3:J3"/>
    <mergeCell ref="A1:B1"/>
    <mergeCell ref="A2:B2"/>
    <mergeCell ref="A3:B3"/>
  </mergeCells>
  <printOptions gridLines="1"/>
  <pageMargins left="0.708661417322835" right="0.708661417322835" top="0.748031496062992" bottom="0.748031496062992" header="0.31496062992126" footer="0.31496062992126"/>
  <pageSetup firstPageNumber="65" useFirstPageNumber="1" horizontalDpi="600" verticalDpi="600" orientation="portrait" paperSize="9" scale="81" r:id="rId1"/>
  <headerFooter alignWithMargins="0">
    <oddHeader>&amp;LCE / CMB / XXXX /2015</oddHeader>
    <oddFooter>&amp;LContractor&amp;CJunior Engineer&amp;RAssistant Engineer</oddFooter>
  </headerFooter>
  <rowBreaks count="1" manualBreakCount="1">
    <brk id="20" max="9" man="1"/>
  </rowBreaks>
</worksheet>
</file>

<file path=xl/worksheets/sheet5.xml><?xml version="1.0" encoding="utf-8"?>
<worksheet xmlns="http://schemas.openxmlformats.org/spreadsheetml/2006/main" xmlns:r="http://schemas.openxmlformats.org/officeDocument/2006/relationships">
  <dimension ref="A1:I36"/>
  <sheetViews>
    <sheetView view="pageBreakPreview" zoomScaleSheetLayoutView="100" zoomScalePageLayoutView="0" workbookViewId="0" topLeftCell="A25">
      <selection activeCell="A35" sqref="A35:B35"/>
    </sheetView>
  </sheetViews>
  <sheetFormatPr defaultColWidth="9.140625" defaultRowHeight="34.5" customHeight="1"/>
  <cols>
    <col min="1" max="1" width="9.140625" style="62" customWidth="1"/>
    <col min="2" max="2" width="9.140625" style="15" customWidth="1"/>
    <col min="3" max="3" width="24.8515625" style="15" customWidth="1"/>
    <col min="4" max="4" width="4.7109375" style="15" customWidth="1"/>
    <col min="5" max="5" width="8.57421875" style="15" customWidth="1"/>
    <col min="6" max="6" width="10.28125" style="15" customWidth="1"/>
    <col min="7" max="7" width="11.8515625" style="15" customWidth="1"/>
    <col min="8" max="8" width="6.421875" style="15" customWidth="1"/>
    <col min="9" max="9" width="7.8515625" style="15" customWidth="1"/>
    <col min="10" max="16384" width="9.140625" style="15" customWidth="1"/>
  </cols>
  <sheetData>
    <row r="1" spans="1:9" ht="34.5" customHeight="1">
      <c r="A1" s="220" t="s">
        <v>0</v>
      </c>
      <c r="B1" s="221"/>
      <c r="C1" s="221"/>
      <c r="D1" s="46" t="s">
        <v>1</v>
      </c>
      <c r="E1" s="236"/>
      <c r="F1" s="236"/>
      <c r="G1" s="236"/>
      <c r="H1" s="236"/>
      <c r="I1" s="236"/>
    </row>
    <row r="2" spans="1:9" ht="34.5" customHeight="1">
      <c r="A2" s="220" t="s">
        <v>193</v>
      </c>
      <c r="B2" s="221"/>
      <c r="C2" s="221"/>
      <c r="D2" s="46" t="s">
        <v>1</v>
      </c>
      <c r="E2" s="221"/>
      <c r="F2" s="221"/>
      <c r="G2" s="221"/>
      <c r="H2" s="221"/>
      <c r="I2" s="221"/>
    </row>
    <row r="3" spans="1:9" ht="34.5" customHeight="1">
      <c r="A3" s="220" t="s">
        <v>184</v>
      </c>
      <c r="B3" s="221"/>
      <c r="C3" s="221"/>
      <c r="D3" s="46" t="s">
        <v>1</v>
      </c>
      <c r="E3" s="221"/>
      <c r="F3" s="221"/>
      <c r="G3" s="221"/>
      <c r="H3" s="221"/>
      <c r="I3" s="221"/>
    </row>
    <row r="4" spans="1:9" ht="34.5" customHeight="1">
      <c r="A4" s="220" t="s">
        <v>5</v>
      </c>
      <c r="B4" s="221"/>
      <c r="C4" s="221"/>
      <c r="D4" s="46" t="s">
        <v>1</v>
      </c>
      <c r="E4" s="221"/>
      <c r="F4" s="221"/>
      <c r="G4" s="221"/>
      <c r="H4" s="221"/>
      <c r="I4" s="221"/>
    </row>
    <row r="5" spans="1:9" ht="34.5" customHeight="1">
      <c r="A5" s="220" t="s">
        <v>6</v>
      </c>
      <c r="B5" s="221"/>
      <c r="C5" s="221"/>
      <c r="D5" s="46" t="s">
        <v>1</v>
      </c>
      <c r="E5" s="221"/>
      <c r="F5" s="221"/>
      <c r="G5" s="221"/>
      <c r="H5" s="221"/>
      <c r="I5" s="221"/>
    </row>
    <row r="6" spans="1:9" ht="34.5" customHeight="1">
      <c r="A6" s="220" t="s">
        <v>7</v>
      </c>
      <c r="B6" s="221"/>
      <c r="C6" s="221"/>
      <c r="D6" s="46" t="s">
        <v>1</v>
      </c>
      <c r="E6" s="221"/>
      <c r="F6" s="221"/>
      <c r="G6" s="221"/>
      <c r="H6" s="221"/>
      <c r="I6" s="221"/>
    </row>
    <row r="7" spans="1:9" ht="34.5" customHeight="1">
      <c r="A7" s="222" t="s">
        <v>185</v>
      </c>
      <c r="B7" s="227"/>
      <c r="C7" s="227"/>
      <c r="D7" s="227"/>
      <c r="E7" s="227"/>
      <c r="F7" s="227"/>
      <c r="G7" s="227"/>
      <c r="H7" s="227"/>
      <c r="I7" s="223"/>
    </row>
    <row r="8" spans="1:9" ht="34.5" customHeight="1">
      <c r="A8" s="238" t="s">
        <v>35</v>
      </c>
      <c r="B8" s="239"/>
      <c r="C8" s="239"/>
      <c r="D8" s="239"/>
      <c r="E8" s="239"/>
      <c r="F8" s="239"/>
      <c r="G8" s="239"/>
      <c r="H8" s="239"/>
      <c r="I8" s="239"/>
    </row>
    <row r="9" spans="1:9" ht="34.5" customHeight="1">
      <c r="A9" s="60" t="s">
        <v>9</v>
      </c>
      <c r="B9" s="240" t="s">
        <v>10</v>
      </c>
      <c r="C9" s="240"/>
      <c r="D9" s="225" t="s">
        <v>14</v>
      </c>
      <c r="E9" s="225"/>
      <c r="F9" s="46" t="s">
        <v>25</v>
      </c>
      <c r="G9" s="46" t="s">
        <v>26</v>
      </c>
      <c r="H9" s="224" t="s">
        <v>27</v>
      </c>
      <c r="I9" s="224"/>
    </row>
    <row r="10" spans="1:9" ht="34.5" customHeight="1">
      <c r="A10" s="61">
        <v>1</v>
      </c>
      <c r="B10" s="237"/>
      <c r="C10" s="237"/>
      <c r="D10" s="47"/>
      <c r="E10" s="47"/>
      <c r="F10" s="46"/>
      <c r="G10" s="46"/>
      <c r="H10" s="47"/>
      <c r="I10" s="47"/>
    </row>
    <row r="11" spans="1:9" ht="34.5" customHeight="1">
      <c r="A11" s="60"/>
      <c r="B11" s="234" t="s">
        <v>196</v>
      </c>
      <c r="C11" s="234"/>
      <c r="D11" s="233"/>
      <c r="E11" s="235"/>
      <c r="F11" s="50"/>
      <c r="G11" s="50"/>
      <c r="H11" s="49"/>
      <c r="I11" s="49"/>
    </row>
    <row r="12" spans="1:9" ht="34.5" customHeight="1">
      <c r="A12" s="60"/>
      <c r="B12" s="234"/>
      <c r="C12" s="234"/>
      <c r="D12" s="248"/>
      <c r="E12" s="249"/>
      <c r="F12" s="50"/>
      <c r="G12" s="50"/>
      <c r="H12" s="233"/>
      <c r="I12" s="233"/>
    </row>
    <row r="13" spans="1:9" ht="34.5" customHeight="1">
      <c r="A13" s="60"/>
      <c r="B13" s="48"/>
      <c r="C13" s="48" t="s">
        <v>23</v>
      </c>
      <c r="D13" s="233"/>
      <c r="E13" s="233"/>
      <c r="F13" s="50"/>
      <c r="G13" s="50"/>
      <c r="H13" s="233"/>
      <c r="I13" s="233"/>
    </row>
    <row r="14" spans="1:9" ht="34.5" customHeight="1">
      <c r="A14" s="61">
        <v>2</v>
      </c>
      <c r="B14" s="232"/>
      <c r="C14" s="232"/>
      <c r="D14" s="47"/>
      <c r="E14" s="47"/>
      <c r="F14" s="46"/>
      <c r="G14" s="46"/>
      <c r="H14" s="47"/>
      <c r="I14" s="47"/>
    </row>
    <row r="15" spans="1:9" ht="34.5" customHeight="1">
      <c r="A15" s="60"/>
      <c r="B15" s="234" t="s">
        <v>196</v>
      </c>
      <c r="C15" s="234"/>
      <c r="D15" s="233"/>
      <c r="E15" s="235"/>
      <c r="F15" s="50"/>
      <c r="G15" s="50"/>
      <c r="H15" s="49"/>
      <c r="I15" s="49"/>
    </row>
    <row r="16" spans="1:9" ht="34.5" customHeight="1">
      <c r="A16" s="60"/>
      <c r="B16" s="234"/>
      <c r="C16" s="234"/>
      <c r="D16" s="233"/>
      <c r="E16" s="235"/>
      <c r="F16" s="50"/>
      <c r="G16" s="50"/>
      <c r="H16" s="235"/>
      <c r="I16" s="235"/>
    </row>
    <row r="17" spans="1:9" ht="34.5" customHeight="1">
      <c r="A17" s="60"/>
      <c r="B17" s="51"/>
      <c r="C17" s="48" t="s">
        <v>23</v>
      </c>
      <c r="D17" s="233"/>
      <c r="E17" s="235"/>
      <c r="F17" s="50"/>
      <c r="G17" s="50"/>
      <c r="H17" s="235"/>
      <c r="I17" s="235"/>
    </row>
    <row r="18" spans="2:9" ht="34.5" customHeight="1">
      <c r="B18" s="52" t="s">
        <v>28</v>
      </c>
      <c r="D18" s="243"/>
      <c r="E18" s="243"/>
      <c r="H18" s="247"/>
      <c r="I18" s="247"/>
    </row>
    <row r="19" spans="2:9" ht="34.5" customHeight="1">
      <c r="B19" s="19" t="s">
        <v>34</v>
      </c>
      <c r="H19" s="228"/>
      <c r="I19" s="228"/>
    </row>
    <row r="20" spans="2:9" ht="34.5" customHeight="1">
      <c r="B20" s="19" t="s">
        <v>29</v>
      </c>
      <c r="H20" s="228"/>
      <c r="I20" s="228"/>
    </row>
    <row r="21" spans="2:9" ht="34.5" customHeight="1">
      <c r="B21" s="55" t="s">
        <v>186</v>
      </c>
      <c r="C21" s="56"/>
      <c r="D21" s="55"/>
      <c r="H21" s="246"/>
      <c r="I21" s="246"/>
    </row>
    <row r="22" spans="2:9" ht="34.5" customHeight="1">
      <c r="B22" s="229" t="s">
        <v>30</v>
      </c>
      <c r="C22" s="229"/>
      <c r="D22" s="243"/>
      <c r="E22" s="243"/>
      <c r="G22" s="57"/>
      <c r="H22" s="241"/>
      <c r="I22" s="241"/>
    </row>
    <row r="23" spans="2:9" ht="34.5" customHeight="1">
      <c r="B23" s="52" t="s">
        <v>31</v>
      </c>
      <c r="D23" s="243"/>
      <c r="E23" s="243"/>
      <c r="H23" s="242"/>
      <c r="I23" s="242"/>
    </row>
    <row r="24" spans="2:9" ht="34.5" customHeight="1">
      <c r="B24" s="52"/>
      <c r="D24" s="53"/>
      <c r="E24" s="53"/>
      <c r="H24" s="58"/>
      <c r="I24" s="58"/>
    </row>
    <row r="25" spans="2:9" ht="34.5" customHeight="1">
      <c r="B25" s="19" t="s">
        <v>32</v>
      </c>
      <c r="D25" s="244"/>
      <c r="E25" s="245"/>
      <c r="H25" s="242"/>
      <c r="I25" s="242"/>
    </row>
    <row r="26" spans="2:9" ht="34.5" customHeight="1">
      <c r="B26" s="19" t="s">
        <v>82</v>
      </c>
      <c r="D26" s="228"/>
      <c r="E26" s="228"/>
      <c r="H26" s="242"/>
      <c r="I26" s="242"/>
    </row>
    <row r="27" spans="2:9" ht="34.5" customHeight="1">
      <c r="B27" s="19" t="s">
        <v>182</v>
      </c>
      <c r="D27" s="228"/>
      <c r="E27" s="228"/>
      <c r="H27" s="242"/>
      <c r="I27" s="242"/>
    </row>
    <row r="28" spans="2:9" ht="34.5" customHeight="1">
      <c r="B28" s="19" t="s">
        <v>188</v>
      </c>
      <c r="D28" s="54"/>
      <c r="E28" s="54"/>
      <c r="H28" s="58"/>
      <c r="I28" s="58"/>
    </row>
    <row r="29" spans="2:9" ht="34.5" customHeight="1">
      <c r="B29" s="19" t="s">
        <v>209</v>
      </c>
      <c r="D29" s="54"/>
      <c r="E29" s="54"/>
      <c r="H29" s="58"/>
      <c r="I29" s="58"/>
    </row>
    <row r="30" spans="2:9" ht="34.5" customHeight="1">
      <c r="B30" s="19" t="s">
        <v>187</v>
      </c>
      <c r="D30" s="54"/>
      <c r="E30" s="54"/>
      <c r="H30" s="58"/>
      <c r="I30" s="58"/>
    </row>
    <row r="31" spans="2:9" ht="34.5" customHeight="1">
      <c r="B31" s="143" t="s">
        <v>195</v>
      </c>
      <c r="D31" s="54"/>
      <c r="E31" s="54"/>
      <c r="H31" s="58"/>
      <c r="I31" s="58"/>
    </row>
    <row r="32" spans="2:9" ht="34.5" customHeight="1">
      <c r="B32" s="229" t="s">
        <v>33</v>
      </c>
      <c r="C32" s="229"/>
      <c r="D32" s="228"/>
      <c r="E32" s="228"/>
      <c r="H32" s="228"/>
      <c r="I32" s="228"/>
    </row>
    <row r="33" spans="2:9" ht="34.5" customHeight="1">
      <c r="B33" s="230" t="s">
        <v>36</v>
      </c>
      <c r="C33" s="231"/>
      <c r="D33" s="231"/>
      <c r="E33" s="230"/>
      <c r="H33" s="241"/>
      <c r="I33" s="241"/>
    </row>
    <row r="35" spans="1:2" ht="34.5" customHeight="1">
      <c r="A35" s="226" t="s">
        <v>180</v>
      </c>
      <c r="B35" s="227"/>
    </row>
    <row r="36" ht="34.5" customHeight="1">
      <c r="B36" s="59"/>
    </row>
  </sheetData>
  <sheetProtection/>
  <mergeCells count="55">
    <mergeCell ref="B16:C16"/>
    <mergeCell ref="H16:I16"/>
    <mergeCell ref="H17:I17"/>
    <mergeCell ref="D12:E12"/>
    <mergeCell ref="D13:E13"/>
    <mergeCell ref="H13:I13"/>
    <mergeCell ref="D17:E17"/>
    <mergeCell ref="B15:C15"/>
    <mergeCell ref="D15:E15"/>
    <mergeCell ref="H19:I19"/>
    <mergeCell ref="H18:I18"/>
    <mergeCell ref="D18:E18"/>
    <mergeCell ref="D16:E16"/>
    <mergeCell ref="B22:C22"/>
    <mergeCell ref="D25:E25"/>
    <mergeCell ref="H21:I21"/>
    <mergeCell ref="H20:I20"/>
    <mergeCell ref="D26:E26"/>
    <mergeCell ref="H22:I22"/>
    <mergeCell ref="D27:E27"/>
    <mergeCell ref="D22:E22"/>
    <mergeCell ref="H23:I23"/>
    <mergeCell ref="D23:E23"/>
    <mergeCell ref="H33:I33"/>
    <mergeCell ref="H25:I25"/>
    <mergeCell ref="H32:I32"/>
    <mergeCell ref="H26:I26"/>
    <mergeCell ref="H27:I27"/>
    <mergeCell ref="D9:E9"/>
    <mergeCell ref="B11:C11"/>
    <mergeCell ref="A6:C6"/>
    <mergeCell ref="E6:I6"/>
    <mergeCell ref="H9:I9"/>
    <mergeCell ref="B10:C10"/>
    <mergeCell ref="A8:I8"/>
    <mergeCell ref="A7:I7"/>
    <mergeCell ref="B9:C9"/>
    <mergeCell ref="A1:C1"/>
    <mergeCell ref="E1:I1"/>
    <mergeCell ref="A2:C2"/>
    <mergeCell ref="E2:I2"/>
    <mergeCell ref="A3:C3"/>
    <mergeCell ref="E3:I3"/>
    <mergeCell ref="B14:C14"/>
    <mergeCell ref="A4:C4"/>
    <mergeCell ref="A5:C5"/>
    <mergeCell ref="E5:I5"/>
    <mergeCell ref="E4:I4"/>
    <mergeCell ref="H12:I12"/>
    <mergeCell ref="B12:C12"/>
    <mergeCell ref="D11:E11"/>
    <mergeCell ref="A35:B35"/>
    <mergeCell ref="D32:E32"/>
    <mergeCell ref="B32:C32"/>
    <mergeCell ref="B33:E33"/>
  </mergeCells>
  <printOptions gridLines="1"/>
  <pageMargins left="0.748031496062992" right="0.511811023622047" top="0.748031496062992" bottom="0.748031496062992" header="0.31496062992126" footer="0.31496062992126"/>
  <pageSetup firstPageNumber="80" useFirstPageNumber="1" horizontalDpi="300" verticalDpi="300" orientation="portrait" scale="95" r:id="rId1"/>
  <headerFooter alignWithMargins="0">
    <oddHeader xml:space="preserve">&amp;LCE/CMB/ XXXX/2015&amp;RPage No.  </oddHeader>
    <oddFooter>&amp;LContractor&amp;CJunior Engineer&amp;RAssistant Engineer</oddFooter>
  </headerFooter>
  <rowBreaks count="1" manualBreakCount="1">
    <brk id="20" max="8" man="1"/>
  </rowBreaks>
</worksheet>
</file>

<file path=xl/worksheets/sheet6.xml><?xml version="1.0" encoding="utf-8"?>
<worksheet xmlns="http://schemas.openxmlformats.org/spreadsheetml/2006/main" xmlns:r="http://schemas.openxmlformats.org/officeDocument/2006/relationships">
  <dimension ref="A1:H54"/>
  <sheetViews>
    <sheetView zoomScalePageLayoutView="0" workbookViewId="0" topLeftCell="A1">
      <selection activeCell="C2" sqref="C2:H2"/>
    </sheetView>
  </sheetViews>
  <sheetFormatPr defaultColWidth="11.28125" defaultRowHeight="12.75"/>
  <cols>
    <col min="1" max="1" width="7.140625" style="141" customWidth="1"/>
    <col min="2" max="2" width="46.140625" style="129" customWidth="1"/>
    <col min="3" max="3" width="10.57421875" style="74" customWidth="1"/>
    <col min="4" max="4" width="9.00390625" style="74" customWidth="1"/>
    <col min="5" max="5" width="14.28125" style="124" customWidth="1"/>
    <col min="6" max="6" width="18.00390625" style="111" customWidth="1"/>
    <col min="7" max="7" width="16.28125" style="131" customWidth="1"/>
    <col min="8" max="8" width="15.7109375" style="124" customWidth="1"/>
    <col min="9" max="16384" width="11.28125" style="74" customWidth="1"/>
  </cols>
  <sheetData>
    <row r="1" spans="1:8" s="132" customFormat="1" ht="18.75">
      <c r="A1" s="253" t="s">
        <v>192</v>
      </c>
      <c r="B1" s="254"/>
      <c r="C1" s="254"/>
      <c r="D1" s="254"/>
      <c r="E1" s="254"/>
      <c r="F1" s="254"/>
      <c r="G1" s="254"/>
      <c r="H1" s="254"/>
    </row>
    <row r="2" spans="1:8" s="73" customFormat="1" ht="48" customHeight="1">
      <c r="A2" s="250" t="s">
        <v>83</v>
      </c>
      <c r="B2" s="251"/>
      <c r="C2" s="255"/>
      <c r="D2" s="255"/>
      <c r="E2" s="255"/>
      <c r="F2" s="255"/>
      <c r="G2" s="255"/>
      <c r="H2" s="255"/>
    </row>
    <row r="3" spans="1:8" ht="15.75">
      <c r="A3" s="250" t="s">
        <v>84</v>
      </c>
      <c r="B3" s="251"/>
      <c r="C3" s="252"/>
      <c r="D3" s="252"/>
      <c r="E3" s="252"/>
      <c r="F3" s="252"/>
      <c r="G3" s="252"/>
      <c r="H3" s="252"/>
    </row>
    <row r="4" spans="1:8" ht="15.75">
      <c r="A4" s="250" t="s">
        <v>190</v>
      </c>
      <c r="B4" s="251"/>
      <c r="C4" s="252"/>
      <c r="D4" s="252"/>
      <c r="E4" s="252"/>
      <c r="F4" s="252"/>
      <c r="G4" s="252"/>
      <c r="H4" s="252"/>
    </row>
    <row r="5" spans="1:8" ht="15.75">
      <c r="A5" s="250" t="s">
        <v>85</v>
      </c>
      <c r="B5" s="251"/>
      <c r="C5" s="252"/>
      <c r="D5" s="252"/>
      <c r="E5" s="252"/>
      <c r="F5" s="252"/>
      <c r="G5" s="252"/>
      <c r="H5" s="252"/>
    </row>
    <row r="6" spans="1:8" ht="15.75">
      <c r="A6" s="250" t="s">
        <v>86</v>
      </c>
      <c r="B6" s="251"/>
      <c r="C6" s="256"/>
      <c r="D6" s="256"/>
      <c r="E6" s="256"/>
      <c r="F6" s="256"/>
      <c r="G6" s="256"/>
      <c r="H6" s="256"/>
    </row>
    <row r="7" spans="1:8" ht="15.75">
      <c r="A7" s="250" t="s">
        <v>87</v>
      </c>
      <c r="B7" s="251"/>
      <c r="C7" s="256"/>
      <c r="D7" s="256"/>
      <c r="E7" s="256"/>
      <c r="F7" s="256"/>
      <c r="G7" s="256"/>
      <c r="H7" s="256"/>
    </row>
    <row r="8" spans="1:8" ht="47.25">
      <c r="A8" s="133" t="s">
        <v>88</v>
      </c>
      <c r="B8" s="75" t="s">
        <v>89</v>
      </c>
      <c r="C8" s="76" t="s">
        <v>14</v>
      </c>
      <c r="D8" s="76" t="s">
        <v>25</v>
      </c>
      <c r="E8" s="77" t="s">
        <v>26</v>
      </c>
      <c r="F8" s="78" t="s">
        <v>90</v>
      </c>
      <c r="G8" s="79" t="s">
        <v>91</v>
      </c>
      <c r="H8" s="80" t="s">
        <v>92</v>
      </c>
    </row>
    <row r="9" spans="1:8" ht="19.5" customHeight="1">
      <c r="A9" s="134"/>
      <c r="B9" s="81"/>
      <c r="C9" s="82"/>
      <c r="D9" s="76"/>
      <c r="E9" s="77"/>
      <c r="F9" s="83"/>
      <c r="G9" s="84"/>
      <c r="H9" s="85"/>
    </row>
    <row r="10" spans="1:8" ht="19.5" customHeight="1">
      <c r="A10" s="134"/>
      <c r="B10" s="75"/>
      <c r="C10" s="86"/>
      <c r="D10" s="76"/>
      <c r="E10" s="77"/>
      <c r="F10" s="78"/>
      <c r="G10" s="84"/>
      <c r="H10" s="80"/>
    </row>
    <row r="11" spans="1:8" ht="19.5" customHeight="1">
      <c r="A11" s="134"/>
      <c r="B11" s="87"/>
      <c r="C11" s="88"/>
      <c r="D11" s="76"/>
      <c r="E11" s="77"/>
      <c r="F11" s="75"/>
      <c r="G11" s="84"/>
      <c r="H11" s="85"/>
    </row>
    <row r="12" spans="1:8" ht="19.5" customHeight="1">
      <c r="A12" s="133"/>
      <c r="B12" s="75"/>
      <c r="C12" s="86"/>
      <c r="D12" s="76"/>
      <c r="E12" s="77"/>
      <c r="F12" s="78"/>
      <c r="G12" s="79"/>
      <c r="H12" s="85"/>
    </row>
    <row r="13" spans="1:8" ht="19.5" customHeight="1">
      <c r="A13" s="135"/>
      <c r="B13" s="89"/>
      <c r="C13" s="90"/>
      <c r="D13" s="91"/>
      <c r="E13" s="92"/>
      <c r="F13" s="93"/>
      <c r="G13" s="94"/>
      <c r="H13" s="85"/>
    </row>
    <row r="14" spans="1:8" ht="19.5" customHeight="1">
      <c r="A14" s="136"/>
      <c r="B14" s="95"/>
      <c r="C14" s="96"/>
      <c r="D14" s="91"/>
      <c r="E14" s="97"/>
      <c r="F14" s="98"/>
      <c r="G14" s="94"/>
      <c r="H14" s="85"/>
    </row>
    <row r="15" spans="1:8" ht="19.5" customHeight="1">
      <c r="A15" s="136"/>
      <c r="B15" s="71"/>
      <c r="C15" s="71"/>
      <c r="D15" s="91"/>
      <c r="E15" s="97"/>
      <c r="F15" s="98"/>
      <c r="G15" s="94"/>
      <c r="H15" s="85"/>
    </row>
    <row r="16" spans="1:8" ht="19.5" customHeight="1">
      <c r="A16" s="136"/>
      <c r="B16" s="95"/>
      <c r="C16" s="99"/>
      <c r="D16" s="91"/>
      <c r="E16" s="97"/>
      <c r="F16" s="98"/>
      <c r="G16" s="100"/>
      <c r="H16" s="85"/>
    </row>
    <row r="17" spans="1:8" ht="19.5" customHeight="1">
      <c r="A17" s="136"/>
      <c r="B17" s="95"/>
      <c r="C17" s="95"/>
      <c r="D17" s="91"/>
      <c r="E17" s="97"/>
      <c r="F17" s="98"/>
      <c r="G17" s="94"/>
      <c r="H17" s="85"/>
    </row>
    <row r="18" spans="1:8" ht="19.5" customHeight="1">
      <c r="A18" s="136"/>
      <c r="B18" s="95"/>
      <c r="C18" s="99"/>
      <c r="D18" s="91"/>
      <c r="E18" s="97"/>
      <c r="F18" s="94"/>
      <c r="G18" s="94"/>
      <c r="H18" s="85"/>
    </row>
    <row r="19" spans="1:8" ht="19.5" customHeight="1">
      <c r="A19" s="136"/>
      <c r="B19" s="96"/>
      <c r="C19" s="101"/>
      <c r="D19" s="91"/>
      <c r="E19" s="97"/>
      <c r="F19" s="94"/>
      <c r="G19" s="94"/>
      <c r="H19" s="85"/>
    </row>
    <row r="20" spans="1:8" ht="19.5" customHeight="1">
      <c r="A20" s="136"/>
      <c r="B20" s="71"/>
      <c r="C20" s="101"/>
      <c r="D20" s="91"/>
      <c r="E20" s="97"/>
      <c r="F20" s="94"/>
      <c r="G20" s="94"/>
      <c r="H20" s="85"/>
    </row>
    <row r="21" spans="1:8" ht="19.5" customHeight="1">
      <c r="A21" s="136"/>
      <c r="B21" s="71"/>
      <c r="C21" s="102"/>
      <c r="D21" s="91"/>
      <c r="E21" s="97"/>
      <c r="F21" s="98"/>
      <c r="G21" s="94"/>
      <c r="H21" s="85"/>
    </row>
    <row r="22" spans="1:8" ht="19.5" customHeight="1">
      <c r="A22" s="136"/>
      <c r="B22" s="95"/>
      <c r="C22" s="99"/>
      <c r="D22" s="91"/>
      <c r="E22" s="97"/>
      <c r="F22" s="98"/>
      <c r="G22" s="94"/>
      <c r="H22" s="85"/>
    </row>
    <row r="23" spans="1:8" ht="19.5" customHeight="1">
      <c r="A23" s="62"/>
      <c r="B23" s="95"/>
      <c r="C23" s="82"/>
      <c r="D23" s="103"/>
      <c r="E23" s="97"/>
      <c r="F23" s="98"/>
      <c r="G23" s="98"/>
      <c r="H23" s="85"/>
    </row>
    <row r="24" spans="1:8" ht="19.5" customHeight="1">
      <c r="A24" s="137"/>
      <c r="B24" s="72"/>
      <c r="C24" s="57"/>
      <c r="D24" s="57"/>
      <c r="E24" s="72"/>
      <c r="F24" s="104"/>
      <c r="G24" s="94"/>
      <c r="H24" s="85"/>
    </row>
    <row r="25" spans="1:8" ht="19.5" customHeight="1">
      <c r="A25" s="137"/>
      <c r="B25" s="72"/>
      <c r="C25" s="57"/>
      <c r="D25" s="57"/>
      <c r="E25" s="72"/>
      <c r="F25" s="104"/>
      <c r="G25" s="94"/>
      <c r="H25" s="85"/>
    </row>
    <row r="26" spans="1:8" ht="19.5" customHeight="1">
      <c r="A26" s="137"/>
      <c r="B26" s="105"/>
      <c r="C26" s="106"/>
      <c r="D26" s="57"/>
      <c r="E26" s="57"/>
      <c r="F26" s="98"/>
      <c r="G26" s="94"/>
      <c r="H26" s="85"/>
    </row>
    <row r="27" spans="1:8" ht="19.5" customHeight="1">
      <c r="A27" s="137"/>
      <c r="B27" s="107"/>
      <c r="C27" s="107"/>
      <c r="D27" s="107"/>
      <c r="E27" s="107"/>
      <c r="F27" s="98"/>
      <c r="G27" s="94"/>
      <c r="H27" s="85"/>
    </row>
    <row r="28" spans="1:8" ht="19.5" customHeight="1">
      <c r="A28" s="137"/>
      <c r="B28" s="107"/>
      <c r="C28" s="107"/>
      <c r="D28" s="107"/>
      <c r="E28" s="107"/>
      <c r="F28" s="98"/>
      <c r="G28" s="94"/>
      <c r="H28" s="85"/>
    </row>
    <row r="29" spans="1:8" ht="19.5" customHeight="1">
      <c r="A29" s="62"/>
      <c r="B29" s="71"/>
      <c r="C29" s="106"/>
      <c r="D29" s="57"/>
      <c r="E29" s="72"/>
      <c r="F29" s="98"/>
      <c r="G29" s="98"/>
      <c r="H29" s="85"/>
    </row>
    <row r="30" spans="1:8" ht="19.5" customHeight="1">
      <c r="A30" s="62"/>
      <c r="B30" s="71"/>
      <c r="C30" s="57"/>
      <c r="D30" s="57"/>
      <c r="E30" s="72"/>
      <c r="F30" s="104"/>
      <c r="G30" s="94"/>
      <c r="H30" s="85"/>
    </row>
    <row r="31" spans="1:8" s="111" customFormat="1" ht="19.5" customHeight="1">
      <c r="A31" s="135"/>
      <c r="B31" s="108"/>
      <c r="C31" s="109"/>
      <c r="D31" s="91"/>
      <c r="E31" s="110"/>
      <c r="F31" s="98"/>
      <c r="G31" s="94"/>
      <c r="H31" s="85"/>
    </row>
    <row r="32" spans="1:8" s="111" customFormat="1" ht="19.5" customHeight="1">
      <c r="A32" s="135"/>
      <c r="B32" s="95"/>
      <c r="C32" s="82"/>
      <c r="D32" s="103"/>
      <c r="E32" s="92"/>
      <c r="F32" s="98"/>
      <c r="G32" s="112"/>
      <c r="H32" s="85"/>
    </row>
    <row r="33" spans="1:8" s="111" customFormat="1" ht="19.5" customHeight="1">
      <c r="A33" s="135"/>
      <c r="B33" s="71"/>
      <c r="C33" s="71"/>
      <c r="D33" s="103"/>
      <c r="E33" s="92"/>
      <c r="F33" s="98"/>
      <c r="G33" s="112"/>
      <c r="H33" s="85"/>
    </row>
    <row r="34" spans="1:8" s="111" customFormat="1" ht="19.5" customHeight="1">
      <c r="A34" s="135"/>
      <c r="B34" s="71"/>
      <c r="C34" s="71"/>
      <c r="D34" s="103"/>
      <c r="E34" s="110"/>
      <c r="F34" s="98"/>
      <c r="G34" s="112"/>
      <c r="H34" s="85"/>
    </row>
    <row r="35" spans="1:8" s="111" customFormat="1" ht="19.5" customHeight="1">
      <c r="A35" s="135"/>
      <c r="B35" s="95"/>
      <c r="C35" s="82"/>
      <c r="D35" s="103"/>
      <c r="E35" s="110"/>
      <c r="F35" s="98"/>
      <c r="G35" s="112"/>
      <c r="H35" s="85"/>
    </row>
    <row r="36" spans="1:8" s="111" customFormat="1" ht="19.5" customHeight="1">
      <c r="A36" s="135"/>
      <c r="B36" s="95"/>
      <c r="C36" s="82"/>
      <c r="D36" s="103"/>
      <c r="E36" s="110"/>
      <c r="F36" s="98"/>
      <c r="G36" s="112"/>
      <c r="H36" s="85"/>
    </row>
    <row r="37" spans="1:8" s="111" customFormat="1" ht="19.5" customHeight="1">
      <c r="A37" s="135"/>
      <c r="B37" s="71"/>
      <c r="C37" s="71"/>
      <c r="D37" s="71"/>
      <c r="E37" s="71"/>
      <c r="F37" s="104"/>
      <c r="G37" s="112"/>
      <c r="H37" s="85"/>
    </row>
    <row r="38" spans="1:8" s="111" customFormat="1" ht="19.5" customHeight="1">
      <c r="A38" s="135"/>
      <c r="B38" s="71"/>
      <c r="C38" s="71"/>
      <c r="D38" s="71"/>
      <c r="E38" s="71"/>
      <c r="F38" s="104"/>
      <c r="G38" s="112"/>
      <c r="H38" s="85"/>
    </row>
    <row r="39" spans="1:8" ht="19.5" customHeight="1">
      <c r="A39" s="135"/>
      <c r="B39" s="113"/>
      <c r="C39" s="114"/>
      <c r="D39" s="103"/>
      <c r="E39" s="92"/>
      <c r="F39" s="98"/>
      <c r="G39" s="112"/>
      <c r="H39" s="85"/>
    </row>
    <row r="40" spans="1:8" ht="19.5" customHeight="1">
      <c r="A40" s="138"/>
      <c r="B40" s="95"/>
      <c r="C40" s="99"/>
      <c r="D40" s="103"/>
      <c r="E40" s="92"/>
      <c r="F40" s="98"/>
      <c r="G40" s="112"/>
      <c r="H40" s="85"/>
    </row>
    <row r="41" spans="1:8" ht="19.5" customHeight="1">
      <c r="A41" s="135"/>
      <c r="B41" s="115"/>
      <c r="C41" s="116"/>
      <c r="D41" s="103"/>
      <c r="E41" s="92"/>
      <c r="F41" s="98"/>
      <c r="G41" s="112"/>
      <c r="H41" s="85"/>
    </row>
    <row r="42" spans="1:8" ht="19.5" customHeight="1">
      <c r="A42" s="135"/>
      <c r="B42" s="96"/>
      <c r="C42" s="101"/>
      <c r="D42" s="103"/>
      <c r="E42" s="92"/>
      <c r="F42" s="98"/>
      <c r="G42" s="112"/>
      <c r="H42" s="85"/>
    </row>
    <row r="43" spans="1:8" ht="19.5" customHeight="1">
      <c r="A43" s="135"/>
      <c r="B43" s="108"/>
      <c r="C43" s="99"/>
      <c r="D43" s="103"/>
      <c r="E43" s="110"/>
      <c r="F43" s="98"/>
      <c r="G43" s="112"/>
      <c r="H43" s="85"/>
    </row>
    <row r="44" spans="1:8" ht="19.5" customHeight="1">
      <c r="A44" s="135"/>
      <c r="B44" s="95"/>
      <c r="C44" s="96"/>
      <c r="D44" s="103"/>
      <c r="E44" s="97"/>
      <c r="F44" s="104"/>
      <c r="G44" s="98"/>
      <c r="H44" s="85"/>
    </row>
    <row r="45" spans="1:8" ht="19.5" customHeight="1">
      <c r="A45" s="135"/>
      <c r="B45" s="96"/>
      <c r="C45" s="95"/>
      <c r="D45" s="103"/>
      <c r="E45" s="117"/>
      <c r="F45" s="98"/>
      <c r="G45" s="98"/>
      <c r="H45" s="85"/>
    </row>
    <row r="46" spans="1:8" ht="19.5" customHeight="1">
      <c r="A46" s="135"/>
      <c r="B46" s="95"/>
      <c r="C46" s="96"/>
      <c r="D46" s="103"/>
      <c r="E46" s="117"/>
      <c r="F46" s="98"/>
      <c r="G46" s="98"/>
      <c r="H46" s="85"/>
    </row>
    <row r="47" spans="1:8" ht="19.5" customHeight="1">
      <c r="A47" s="134"/>
      <c r="B47" s="118"/>
      <c r="C47" s="101"/>
      <c r="D47" s="103"/>
      <c r="E47" s="97"/>
      <c r="F47" s="98"/>
      <c r="G47" s="98"/>
      <c r="H47" s="85"/>
    </row>
    <row r="48" spans="1:8" ht="19.5" customHeight="1">
      <c r="A48" s="135"/>
      <c r="B48" s="95"/>
      <c r="C48" s="95"/>
      <c r="D48" s="103"/>
      <c r="E48" s="97"/>
      <c r="F48" s="98"/>
      <c r="G48" s="98"/>
      <c r="H48" s="119"/>
    </row>
    <row r="49" spans="1:8" ht="19.5" customHeight="1">
      <c r="A49" s="139"/>
      <c r="B49" s="120"/>
      <c r="C49" s="120"/>
      <c r="D49" s="103"/>
      <c r="E49" s="97"/>
      <c r="F49" s="98"/>
      <c r="G49" s="121"/>
      <c r="H49" s="122"/>
    </row>
    <row r="50" spans="1:8" ht="19.5" customHeight="1">
      <c r="A50" s="140"/>
      <c r="B50" s="123"/>
      <c r="F50" s="125"/>
      <c r="G50" s="125"/>
      <c r="H50" s="125"/>
    </row>
    <row r="51" spans="1:8" ht="19.5" customHeight="1">
      <c r="A51" s="140"/>
      <c r="B51" s="123"/>
      <c r="F51" s="126"/>
      <c r="G51" s="127"/>
      <c r="H51" s="128"/>
    </row>
    <row r="52" spans="7:8" ht="19.5" customHeight="1">
      <c r="G52" s="130"/>
      <c r="H52" s="130"/>
    </row>
    <row r="53" spans="7:8" ht="19.5" customHeight="1">
      <c r="G53" s="130"/>
      <c r="H53" s="130"/>
    </row>
    <row r="54" spans="7:8" ht="27.75" customHeight="1">
      <c r="G54" s="130"/>
      <c r="H54" s="130"/>
    </row>
  </sheetData>
  <sheetProtection/>
  <mergeCells count="13">
    <mergeCell ref="A7:B7"/>
    <mergeCell ref="C7:H7"/>
    <mergeCell ref="A5:B5"/>
    <mergeCell ref="C5:H5"/>
    <mergeCell ref="A6:B6"/>
    <mergeCell ref="C6:H6"/>
    <mergeCell ref="A4:B4"/>
    <mergeCell ref="C4:H4"/>
    <mergeCell ref="A1:H1"/>
    <mergeCell ref="A2:B2"/>
    <mergeCell ref="C2:H2"/>
    <mergeCell ref="A3:B3"/>
    <mergeCell ref="C3:H3"/>
  </mergeCells>
  <printOptions gridLines="1"/>
  <pageMargins left="0.25" right="0.25" top="0.25" bottom="0.25" header="0.5" footer="0.5"/>
  <pageSetup horizontalDpi="300" verticalDpi="3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ce</cp:lastModifiedBy>
  <cp:lastPrinted>2015-10-09T11:30:40Z</cp:lastPrinted>
  <dcterms:created xsi:type="dcterms:W3CDTF">1996-10-14T23:33:28Z</dcterms:created>
  <dcterms:modified xsi:type="dcterms:W3CDTF">2015-10-09T11:33:05Z</dcterms:modified>
  <cp:category/>
  <cp:version/>
  <cp:contentType/>
  <cp:contentStatus/>
</cp:coreProperties>
</file>